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DCABD640-E508-4B94-B26A-EEB0390B071A}" xr6:coauthVersionLast="36" xr6:coauthVersionMax="47" xr10:uidLastSave="{00000000-0000-0000-0000-000000000000}"/>
  <bookViews>
    <workbookView xWindow="0" yWindow="0" windowWidth="28800" windowHeight="11925" firstSheet="1" activeTab="1"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NASA KIWE" sheetId="72" state="hidden" r:id="rId12"/>
    <sheet name="BOMBEROS" sheetId="76" state="hidden" r:id="rId13"/>
    <sheet name="DER AUTOR" sheetId="73" state="hidden" r:id="rId14"/>
  </sheets>
  <externalReferences>
    <externalReference r:id="rId15"/>
    <externalReference r:id="rId16"/>
    <externalReference r:id="rId17"/>
    <externalReference r:id="rId18"/>
    <externalReference r:id="rId19"/>
  </externalReferences>
  <definedNames>
    <definedName name="_xlnm._FilterDatabase" localSheetId="3" hidden="1">'ALERTAS DIRECCIONES'!#REF!</definedName>
    <definedName name="_xlnm._FilterDatabase" localSheetId="4" hidden="1">'DATOS SENT'!$A$4:$AA$48</definedName>
    <definedName name="_xlnm._FilterDatabase" localSheetId="2" hidden="1">'POR DIRECCIONES'!$A$6:$BI$90</definedName>
    <definedName name="año">[1]Listas!$M$2:$M$8</definedName>
    <definedName name="_xlnm.Print_Area" localSheetId="3">'ALERTAS DIRECCIONES'!$A$1:$U$56</definedName>
    <definedName name="_xlnm.Print_Area" localSheetId="1">'CONSOLIDADO '!$A$3:$O$20</definedName>
    <definedName name="_xlnm.Print_Area" localSheetId="7">GLOSARIO!$A$2:$L$13</definedName>
    <definedName name="_xlnm.Print_Area" localSheetId="2">'POR DIRECCIONES'!$A$2:$Q$204</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DIRECCIONES'!$A$2:$P$204</definedName>
    <definedName name="Print_Titles" localSheetId="3">'ALERTAS DIRECCIONES'!$1:$4</definedName>
    <definedName name="Print_Titles" localSheetId="1">'CONSOLIDADO '!$3:$20</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7" i="1073"/>
  <c r="F18" i="1010"/>
  <c r="H46" i="1010"/>
  <c r="C7" i="73"/>
  <c r="F10" i="72"/>
  <c r="F7" i="73"/>
  <c r="F11" i="73"/>
  <c r="G8" i="83"/>
  <c r="C6" i="72"/>
  <c r="F7" i="72"/>
  <c r="F6" i="76"/>
  <c r="D10" i="72"/>
  <c r="D11" i="72" s="1"/>
  <c r="D7" i="73"/>
  <c r="J10" i="1073"/>
  <c r="D7" i="72"/>
  <c r="B7" i="73"/>
  <c r="D20" i="1073"/>
  <c r="C8" i="83"/>
  <c r="D6" i="72"/>
  <c r="B7" i="72"/>
  <c r="D6" i="76"/>
  <c r="C7" i="72"/>
  <c r="J14" i="1073"/>
  <c r="I7" i="73"/>
  <c r="F6" i="72"/>
  <c r="C11" i="73"/>
  <c r="C12" i="73" s="1"/>
  <c r="D11" i="73"/>
  <c r="D12" i="73" s="1"/>
  <c r="E8" i="83"/>
  <c r="B6" i="76"/>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D9" i="73"/>
  <c r="K5" i="72"/>
  <c r="F7" i="76"/>
  <c r="B9" i="73"/>
  <c r="I7" i="76"/>
  <c r="C5" i="72"/>
  <c r="D8" i="83"/>
  <c r="D14" i="1073"/>
  <c r="F5" i="72"/>
  <c r="B5" i="72"/>
  <c r="I9" i="73"/>
  <c r="B8" i="73"/>
  <c r="O18" i="1010"/>
  <c r="E7" i="1073"/>
  <c r="F46" i="1010"/>
  <c r="N18" i="1010"/>
  <c r="R18" i="1010"/>
  <c r="F47" i="1010"/>
  <c r="D10" i="1073"/>
  <c r="K9" i="73"/>
  <c r="B6" i="73"/>
  <c r="C8" i="73"/>
  <c r="I8" i="73"/>
  <c r="I6" i="73"/>
  <c r="K8" i="73"/>
  <c r="K6" i="73"/>
  <c r="C9" i="73"/>
  <c r="D11" i="1073"/>
  <c r="C6" i="73"/>
  <c r="J17" i="1073"/>
  <c r="B10" i="76"/>
  <c r="B9" i="76"/>
  <c r="D17" i="1073"/>
  <c r="F8" i="73"/>
  <c r="C6" i="76"/>
  <c r="D8" i="73"/>
  <c r="E6" i="72"/>
  <c r="H6" i="72" s="1"/>
  <c r="D9" i="76"/>
  <c r="D10" i="76"/>
  <c r="D5" i="72"/>
  <c r="C7" i="76"/>
  <c r="F9" i="73"/>
  <c r="F9" i="76"/>
  <c r="D7" i="76"/>
  <c r="L16" i="83"/>
  <c r="G17" i="83"/>
  <c r="F10" i="1073"/>
  <c r="H10" i="1073"/>
  <c r="J8" i="83"/>
  <c r="F11" i="1073"/>
  <c r="H11" i="1073"/>
  <c r="I11" i="73"/>
  <c r="F20" i="1073"/>
  <c r="F12" i="73"/>
  <c r="K11" i="73"/>
  <c r="H20" i="1073"/>
  <c r="K7" i="73"/>
  <c r="I6" i="72"/>
  <c r="H14" i="1073"/>
  <c r="K10" i="72"/>
  <c r="K6" i="72"/>
  <c r="K7" i="72"/>
  <c r="I7" i="72"/>
  <c r="I10" i="72"/>
  <c r="F14" i="1073"/>
  <c r="F11" i="72"/>
  <c r="C10" i="72"/>
  <c r="K8" i="72" l="1"/>
  <c r="C8" i="72"/>
  <c r="B8" i="72"/>
  <c r="D8" i="72"/>
  <c r="I8" i="72"/>
  <c r="G6" i="83"/>
  <c r="C6" i="83"/>
  <c r="E5" i="72"/>
  <c r="L5" i="72" s="1"/>
  <c r="C9" i="72"/>
  <c r="L6" i="83"/>
  <c r="J20" i="1073"/>
  <c r="J13" i="1073"/>
  <c r="J15" i="1073" s="1"/>
  <c r="J11" i="1073"/>
  <c r="H13" i="1073"/>
  <c r="E11" i="1073"/>
  <c r="G11" i="1073" s="1"/>
  <c r="C8" i="76"/>
  <c r="B5" i="76"/>
  <c r="B8" i="76"/>
  <c r="B11" i="76" s="1"/>
  <c r="F5" i="76"/>
  <c r="F8" i="76" s="1"/>
  <c r="C5" i="76"/>
  <c r="F8" i="72"/>
  <c r="E9" i="73"/>
  <c r="G9" i="73" s="1"/>
  <c r="B9" i="72"/>
  <c r="B12" i="72" s="1"/>
  <c r="D10" i="73"/>
  <c r="D13" i="73" s="1"/>
  <c r="E8" i="73"/>
  <c r="H8" i="73" s="1"/>
  <c r="D6" i="73"/>
  <c r="E9" i="83"/>
  <c r="L9" i="83"/>
  <c r="D7" i="83"/>
  <c r="G7" i="1073"/>
  <c r="D9" i="72"/>
  <c r="D12" i="72" s="1"/>
  <c r="C7" i="83"/>
  <c r="J6" i="83"/>
  <c r="J6" i="1073"/>
  <c r="D6" i="1073"/>
  <c r="L7" i="83"/>
  <c r="J7" i="83"/>
  <c r="J9" i="83"/>
  <c r="L6" i="72"/>
  <c r="G6" i="72"/>
  <c r="J19" i="1073"/>
  <c r="D6" i="83"/>
  <c r="J6" i="72"/>
  <c r="I5" i="76"/>
  <c r="I6" i="76"/>
  <c r="K7" i="76"/>
  <c r="D5" i="76"/>
  <c r="K5" i="76"/>
  <c r="C10" i="76"/>
  <c r="C9" i="76"/>
  <c r="E7" i="83"/>
  <c r="C9" i="83"/>
  <c r="F6" i="73"/>
  <c r="F10" i="73" s="1"/>
  <c r="F13" i="73" s="1"/>
  <c r="I10" i="76"/>
  <c r="F17" i="1073"/>
  <c r="I9" i="76"/>
  <c r="K6" i="76"/>
  <c r="F10" i="76"/>
  <c r="G7" i="83"/>
  <c r="D9" i="83"/>
  <c r="K10" i="76"/>
  <c r="H17" i="1073"/>
  <c r="K9" i="76"/>
  <c r="L17" i="83"/>
  <c r="L8" i="83"/>
  <c r="K12" i="73"/>
  <c r="I12" i="73"/>
  <c r="C11" i="72"/>
  <c r="E11" i="72" s="1"/>
  <c r="H11" i="72" s="1"/>
  <c r="E10" i="72"/>
  <c r="L10" i="72" s="1"/>
  <c r="I11" i="72"/>
  <c r="K11" i="72"/>
  <c r="J9" i="1073" l="1"/>
  <c r="H6" i="1073"/>
  <c r="J5" i="72"/>
  <c r="C13" i="83"/>
  <c r="C14" i="83" s="1"/>
  <c r="C10" i="83"/>
  <c r="J13" i="83"/>
  <c r="J14" i="83" s="1"/>
  <c r="J10" i="83"/>
  <c r="E13" i="83"/>
  <c r="E14" i="83" s="1"/>
  <c r="E10" i="83"/>
  <c r="L13" i="83"/>
  <c r="L14" i="83" s="1"/>
  <c r="L10" i="83"/>
  <c r="G13" i="83"/>
  <c r="G14" i="83" s="1"/>
  <c r="G10" i="83"/>
  <c r="H5" i="72"/>
  <c r="G5" i="72"/>
  <c r="L9" i="73"/>
  <c r="E20" i="1073"/>
  <c r="I20" i="1073" s="1"/>
  <c r="E11" i="73"/>
  <c r="G11" i="73" s="1"/>
  <c r="K9" i="72"/>
  <c r="K12" i="72" s="1"/>
  <c r="E14" i="1073"/>
  <c r="G14" i="1073" s="1"/>
  <c r="E8" i="72"/>
  <c r="G8" i="72" s="1"/>
  <c r="J9" i="73"/>
  <c r="E7" i="73"/>
  <c r="L7" i="73" s="1"/>
  <c r="I8" i="76"/>
  <c r="F9" i="72"/>
  <c r="F12" i="72" s="1"/>
  <c r="J21" i="1073"/>
  <c r="K10" i="73"/>
  <c r="K13" i="73" s="1"/>
  <c r="H19" i="1073"/>
  <c r="H21" i="1073" s="1"/>
  <c r="J5" i="83"/>
  <c r="I11" i="1073"/>
  <c r="J12" i="1073"/>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E10" i="1073"/>
  <c r="I10" i="1073" s="1"/>
  <c r="L8" i="73"/>
  <c r="F9" i="1073"/>
  <c r="F12" i="1073" s="1"/>
  <c r="G11" i="72"/>
  <c r="C10" i="73"/>
  <c r="C13" i="73" s="1"/>
  <c r="G9" i="83"/>
  <c r="F7" i="83"/>
  <c r="I7" i="83" s="1"/>
  <c r="C12" i="72"/>
  <c r="E12" i="72" s="1"/>
  <c r="L11" i="72"/>
  <c r="J10" i="72"/>
  <c r="D9" i="1073"/>
  <c r="D12" i="1073" s="1"/>
  <c r="F11" i="76"/>
  <c r="E7" i="76"/>
  <c r="D8" i="76"/>
  <c r="D11" i="76" s="1"/>
  <c r="J16" i="1073"/>
  <c r="J18" i="1073" s="1"/>
  <c r="G5" i="83"/>
  <c r="E9" i="76"/>
  <c r="J9" i="76" s="1"/>
  <c r="E10" i="76"/>
  <c r="G10" i="76" s="1"/>
  <c r="E17" i="1073"/>
  <c r="G17" i="1073" s="1"/>
  <c r="K8" i="76"/>
  <c r="K11" i="76" s="1"/>
  <c r="H16" i="1073"/>
  <c r="E6" i="76"/>
  <c r="J6" i="76" s="1"/>
  <c r="C11" i="76"/>
  <c r="J11" i="72"/>
  <c r="F16" i="1073"/>
  <c r="F18" i="1073" s="1"/>
  <c r="E9" i="72"/>
  <c r="H10" i="72"/>
  <c r="G10" i="72"/>
  <c r="H15" i="1073"/>
  <c r="F6" i="1073"/>
  <c r="E5" i="83"/>
  <c r="L5" i="83"/>
  <c r="L11" i="83"/>
  <c r="E11" i="83" l="1"/>
  <c r="E12" i="83" s="1"/>
  <c r="E15" i="83" s="1"/>
  <c r="E18" i="83" s="1"/>
  <c r="G20" i="1073"/>
  <c r="H11" i="73"/>
  <c r="J11" i="73"/>
  <c r="G10" i="1073"/>
  <c r="J7" i="73"/>
  <c r="E12" i="73"/>
  <c r="L12" i="73" s="1"/>
  <c r="L11" i="73"/>
  <c r="L9" i="72"/>
  <c r="H7" i="73"/>
  <c r="G6" i="73"/>
  <c r="H12" i="72"/>
  <c r="G7" i="73"/>
  <c r="I14" i="1073"/>
  <c r="L8" i="72"/>
  <c r="J8" i="72"/>
  <c r="H8" i="72"/>
  <c r="E10" i="73"/>
  <c r="L10" i="73" s="1"/>
  <c r="E19" i="1073"/>
  <c r="E21" i="1073" s="1"/>
  <c r="G21" i="1073" s="1"/>
  <c r="F8" i="83"/>
  <c r="H8" i="83" s="1"/>
  <c r="L9" i="76"/>
  <c r="K6" i="83"/>
  <c r="D5" i="1073"/>
  <c r="D8" i="1073" s="1"/>
  <c r="D22" i="1073" s="1"/>
  <c r="F9" i="83"/>
  <c r="K9" i="83" s="1"/>
  <c r="H7" i="83"/>
  <c r="H6" i="83"/>
  <c r="L5" i="76"/>
  <c r="G5" i="76"/>
  <c r="M6" i="83"/>
  <c r="J5" i="76"/>
  <c r="J5" i="1073"/>
  <c r="J8" i="1073" s="1"/>
  <c r="J22" i="1073" s="1"/>
  <c r="M7" i="83"/>
  <c r="K7" i="83"/>
  <c r="D5" i="83"/>
  <c r="L6" i="73"/>
  <c r="J6" i="73"/>
  <c r="L6" i="76"/>
  <c r="D16" i="83"/>
  <c r="E13" i="1073"/>
  <c r="J9" i="72"/>
  <c r="H6" i="76"/>
  <c r="G6" i="76"/>
  <c r="H18" i="1073"/>
  <c r="I17" i="1073"/>
  <c r="L12" i="72"/>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I9" i="1073"/>
  <c r="G9" i="1073"/>
  <c r="I12" i="1073"/>
  <c r="E11" i="76"/>
  <c r="H11" i="76" s="1"/>
  <c r="D17" i="83"/>
  <c r="F16" i="83"/>
  <c r="K16" i="83"/>
  <c r="E15" i="1073"/>
  <c r="I13" i="1073"/>
  <c r="G13" i="1073"/>
  <c r="I18" i="1073"/>
  <c r="G16" i="1073"/>
  <c r="I16" i="1073"/>
  <c r="H8" i="76"/>
  <c r="G8" i="76"/>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<sst xmlns="http://schemas.openxmlformats.org/spreadsheetml/2006/main" count="2489" uniqueCount="555">
  <si>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</si>
  <si>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</si>
  <si>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</si>
  <si>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</si>
  <si>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</si>
  <si>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</si>
  <si>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</si>
  <si>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</si>
  <si>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</si>
  <si>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</si>
  <si>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</si>
  <si>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</si>
  <si>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</si>
  <si>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</si>
  <si>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</si>
  <si>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</si>
  <si>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</si>
  <si>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</si>
  <si>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</si>
  <si>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</si>
  <si>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</si>
  <si>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</si>
  <si>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</si>
  <si>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</si>
  <si>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</si>
  <si>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</si>
  <si>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</si>
  <si>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</si>
  <si>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</si>
  <si>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</si>
  <si>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</si>
  <si>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</si>
  <si>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</si>
  <si>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</si>
  <si>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</si>
  <si>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</si>
  <si>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</si>
  <si>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</si>
  <si>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</si>
  <si>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</si>
  <si>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</si>
  <si>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</si>
  <si>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</si>
  <si>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</si>
  <si>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</si>
  <si>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</si>
  <si>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</si>
  <si>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</si>
  <si>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</si>
  <si>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</si>
  <si>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</si>
  <si>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</si>
  <si>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</si>
  <si>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</si>
  <si>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</si>
  <si>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</si>
  <si>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</si>
  <si>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</si>
  <si>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</si>
  <si>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</si>
  <si>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</si>
  <si>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</si>
  <si>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</si>
  <si>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</si>
  <si>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</si>
  <si>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</si>
  <si>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</si>
  <si>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</si>
  <si>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</si>
  <si>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</si>
  <si>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</si>
  <si>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</si>
  <si>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</si>
  <si>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</si>
  <si>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</si>
  <si>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</si>
  <si>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</si>
  <si>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</si>
  <si>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OBLIGACIÓN</t>
  </si>
  <si>
    <t>CORPORACIÓN  NASA KIWE</t>
  </si>
  <si>
    <t>INVERSIÓN</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</si>
  <si>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</si>
  <si>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</si>
  <si>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</si>
  <si>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</si>
  <si>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</si>
  <si>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</si>
  <si>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</si>
  <si>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</si>
  <si>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</si>
  <si>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</si>
  <si>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</si>
  <si>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</si>
  <si>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</si>
  <si>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</si>
  <si>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</si>
  <si>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</si>
  <si>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</si>
  <si>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</si>
  <si>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</si>
  <si>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</si>
  <si>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</si>
  <si>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</si>
  <si>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</si>
  <si>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</si>
  <si>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</si>
  <si>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</si>
  <si>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</si>
  <si>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</si>
  <si>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</si>
  <si>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</si>
  <si>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</si>
  <si>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</si>
  <si>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</si>
  <si>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</si>
  <si>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</si>
  <si>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</si>
  <si>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</si>
  <si>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</si>
  <si>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</si>
  <si>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</si>
  <si>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</si>
  <si>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</si>
  <si>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</si>
  <si>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</si>
  <si>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</si>
  <si>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</si>
  <si>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</si>
  <si>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</si>
  <si>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</si>
  <si>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</si>
  <si>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</si>
  <si>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</si>
  <si>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</si>
  <si>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</si>
  <si>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</si>
  <si>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</si>
  <si>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</si>
  <si>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</si>
  <si>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</si>
  <si>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</si>
  <si>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</si>
  <si>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</si>
  <si>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</si>
  <si>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</si>
  <si>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</si>
  <si>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</si>
  <si>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</si>
  <si>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</si>
  <si>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</si>
  <si>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</si>
  <si>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</si>
  <si>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</si>
  <si>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</si>
  <si>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</si>
  <si>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</si>
  <si>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</si>
  <si>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</si>
  <si>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</si>
  <si>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</si>
  <si>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</si>
  <si>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</si>
  <si>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</si>
  <si>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</si>
  <si>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</si>
  <si>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</si>
  <si>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</si>
  <si>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</si>
  <si>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</si>
  <si>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</si>
  <si>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</si>
  <si>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</si>
  <si>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</si>
  <si>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</si>
  <si>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</si>
  <si>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</si>
  <si>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</si>
  <si>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</si>
  <si>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</si>
  <si>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</si>
  <si>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</si>
  <si>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</si>
  <si>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</si>
  <si>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</si>
  <si>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</si>
  <si>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</si>
  <si>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</si>
  <si>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</si>
  <si>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</si>
  <si>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</si>
  <si>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</si>
  <si>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</si>
  <si>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</si>
  <si>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</si>
  <si>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</si>
  <si>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</si>
  <si>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</si>
  <si>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</si>
  <si>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</si>
  <si>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</si>
  <si>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</si>
  <si>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</si>
  <si>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</si>
  <si>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</si>
  <si>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</si>
  <si>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</si>
  <si>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</si>
  <si>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</si>
  <si>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</si>
  <si>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</si>
  <si>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</si>
  <si>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</si>
  <si>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</si>
  <si>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</si>
  <si>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</si>
  <si>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</si>
  <si>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</si>
  <si>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</si>
  <si>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</si>
  <si>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</si>
  <si>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</si>
  <si>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</si>
  <si>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</si>
  <si>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</si>
  <si>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</si>
  <si>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</si>
  <si>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</si>
  <si>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</si>
  <si>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</si>
  <si>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</si>
  <si>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</si>
  <si>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</si>
  <si>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</si>
  <si>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</si>
  <si>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</si>
  <si>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</si>
  <si>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</si>
  <si>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</si>
  <si>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</si>
  <si>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</si>
  <si>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</si>
  <si>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</si>
  <si>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</si>
  <si>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</si>
  <si>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</si>
  <si>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</si>
  <si>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</si>
  <si>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</si>
  <si>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</si>
  <si>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</si>
  <si>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</si>
  <si>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</si>
  <si>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</si>
  <si>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</si>
  <si>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</si>
  <si>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</si>
  <si>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</si>
  <si>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</si>
  <si>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</si>
  <si>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</si>
  <si>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</si>
  <si>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</si>
  <si>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</si>
  <si>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</si>
  <si>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</si>
  <si>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</si>
  <si>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</si>
  <si>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</si>
  <si>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</si>
  <si>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</si>
  <si>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</si>
  <si>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</si>
  <si>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</si>
  <si>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</si>
  <si>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</si>
  <si>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</si>
  <si>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</si>
  <si>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</si>
  <si>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</si>
  <si>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</si>
  <si>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</si>
  <si>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</si>
  <si>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</si>
  <si>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</si>
  <si>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</si>
  <si>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</si>
  <si>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</si>
  <si>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</si>
  <si>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</si>
  <si>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</si>
  <si>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</si>
  <si>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</si>
  <si>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</si>
  <si>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</si>
  <si>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</si>
  <si>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</si>
  <si>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</si>
  <si>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</si>
  <si>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</si>
  <si>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</si>
  <si>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</si>
  <si>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</si>
  <si>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</si>
  <si>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</si>
  <si>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</si>
  <si>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</si>
  <si>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</si>
  <si>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</si>
  <si>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</si>
  <si>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</si>
  <si>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</si>
  <si>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</si>
  <si>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</si>
  <si>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</si>
  <si>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</si>
  <si>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</si>
  <si>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</si>
  <si>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</si>
  <si>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</si>
  <si>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</si>
  <si>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</si>
  <si>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</si>
  <si>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</si>
  <si>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</si>
  <si>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</si>
  <si>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</si>
  <si>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</si>
  <si>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</si>
  <si>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</si>
  <si>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</si>
  <si>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</si>
  <si>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</si>
  <si>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</si>
  <si>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</si>
  <si>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</si>
  <si>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</si>
  <si>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</si>
  <si>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</si>
  <si>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</si>
  <si>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</si>
  <si>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</si>
  <si>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</si>
  <si>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</si>
  <si>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</si>
  <si>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</si>
  <si>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</si>
  <si>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</si>
  <si>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</si>
  <si>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</si>
  <si>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</si>
  <si>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</si>
  <si>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</si>
  <si>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</si>
  <si>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</si>
  <si>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</si>
  <si>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</si>
  <si>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</si>
  <si>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</si>
  <si>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</si>
  <si>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</si>
  <si>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</si>
  <si>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</si>
  <si>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</si>
  <si>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</si>
  <si>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</si>
  <si>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</si>
  <si>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</si>
  <si>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</si>
  <si>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</si>
  <si>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</si>
  <si>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</si>
  <si>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</si>
  <si>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</si>
  <si>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</si>
  <si>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</si>
  <si>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</si>
  <si>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</si>
  <si>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</si>
  <si>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</si>
  <si>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</si>
  <si>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</si>
  <si>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</si>
  <si>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</si>
  <si>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</si>
  <si>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</si>
  <si>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</si>
  <si>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</si>
  <si>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</si>
  <si>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</si>
  <si>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</si>
  <si>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</si>
  <si>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</si>
  <si>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</si>
  <si>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</si>
  <si>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</si>
  <si>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</si>
  <si>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</si>
  <si>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</si>
  <si>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</si>
  <si>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</si>
  <si>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</si>
  <si>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</si>
  <si>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</si>
  <si>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</si>
  <si>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</si>
  <si>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</si>
  <si>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</si>
  <si>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</si>
  <si>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</si>
  <si>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</si>
  <si>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</si>
  <si>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</si>
  <si>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</si>
  <si>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</si>
  <si>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</si>
  <si>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</si>
  <si>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</si>
  <si>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</si>
  <si>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</si>
  <si>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</si>
  <si>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</si>
  <si>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</si>
  <si>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</si>
  <si>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</si>
  <si>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</si>
  <si>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</si>
  <si>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</si>
  <si>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</si>
  <si>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</si>
  <si>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</si>
  <si>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</si>
  <si>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</si>
  <si>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</si>
  <si>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</si>
  <si>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</si>
  <si>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</si>
  <si>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</si>
  <si>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</si>
  <si>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</si>
  <si>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</si>
  <si>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</si>
  <si>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</si>
  <si>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</si>
  <si>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</si>
  <si>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</si>
  <si>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</si>
  <si>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</si>
  <si>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</si>
  <si>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</si>
  <si>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</si>
  <si>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</si>
  <si>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</si>
  <si>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</si>
  <si>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</si>
  <si>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</si>
  <si>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</si>
  <si>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</si>
  <si>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</si>
  <si>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</si>
  <si>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</si>
  <si>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</si>
  <si>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</si>
  <si>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</si>
  <si>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</si>
  <si>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</si>
  <si>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</si>
  <si>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</si>
  <si>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</si>
  <si>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</si>
  <si>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</si>
  <si>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</si>
  <si>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</si>
  <si>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</si>
  <si>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</si>
  <si>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</si>
  <si>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</si>
  <si>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</si>
  <si>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</si>
  <si>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</si>
  <si>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</si>
  <si>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</si>
  <si>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</si>
  <si>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</si>
  <si>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</si>
  <si>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</si>
  <si>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</si>
  <si>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</si>
  <si>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</si>
  <si>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</si>
  <si>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</si>
  <si>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</si>
  <si>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</si>
  <si>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</si>
  <si>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</si>
  <si>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</si>
  <si>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</si>
  <si>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</si>
  <si>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</si>
  <si>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</si>
  <si>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</si>
  <si>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</si>
  <si>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</si>
  <si>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</si>
  <si>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</si>
  <si>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</si>
  <si>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</si>
  <si>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</si>
  <si>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</si>
  <si>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</si>
  <si>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</si>
  <si>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</si>
  <si>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</si>
  <si>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</si>
  <si>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</si>
  <si>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</si>
  <si>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</si>
  <si>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</si>
  <si>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</si>
  <si>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</si>
  <si>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</si>
  <si>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</si>
  <si>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</si>
  <si>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</si>
  <si>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</si>
  <si>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</si>
  <si>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</si>
  <si>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</si>
  <si>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</si>
  <si>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</si>
  <si>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</si>
  <si>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</si>
  <si>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</si>
  <si>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</si>
  <si>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</si>
  <si>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</si>
  <si>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</si>
  <si>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</si>
  <si>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</si>
  <si>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</si>
  <si>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</si>
  <si>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</si>
  <si>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</si>
  <si>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</si>
  <si>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</si>
  <si>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</si>
  <si>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</si>
  <si>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</si>
  <si>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</si>
  <si>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DIRECCIO DE ASUNTOS LEGISLATIVOS</t>
  </si>
  <si>
    <t>APLAZAMIENTO</t>
  </si>
  <si>
    <t>APROPIACIÓN DESPUÉS DE APLAZAMIENTO</t>
  </si>
  <si>
    <t>ARTICULACIÓN PLAN NACIONAL DE DESARROLLO -PND</t>
  </si>
  <si>
    <t>C-3701-1000-49-400600045</t>
  </si>
  <si>
    <t>31 agosto de 2025</t>
  </si>
  <si>
    <t xml:space="preserve"> Ejecución vigencia 2025. 31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</si>
</sst>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8" formatCode="[$-1240A]&quot;$&quot;\ #,##0;\-&quot;$&quot;\ #,##0"/>
  </numFmts>
  <fonts count="18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7">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5"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7" fillId="0" borderId="0" applyNumberFormat="0" applyFill="0" applyBorder="0" applyAlignment="0" applyProtection="0"/>
    <xf numFmtId="0" fontId="78" fillId="0" borderId="65" applyNumberFormat="0" applyFill="0" applyAlignment="0" applyProtection="0"/>
    <xf numFmtId="0" fontId="79" fillId="0" borderId="66" applyNumberFormat="0" applyFill="0" applyAlignment="0" applyProtection="0"/>
    <xf numFmtId="0" fontId="80" fillId="0" borderId="67" applyNumberFormat="0" applyFill="0" applyAlignment="0" applyProtection="0"/>
    <xf numFmtId="0" fontId="80" fillId="0" borderId="0" applyNumberFormat="0" applyFill="0" applyBorder="0" applyAlignment="0" applyProtection="0"/>
    <xf numFmtId="0" fontId="81" fillId="8" borderId="0" applyNumberFormat="0" applyBorder="0" applyAlignment="0" applyProtection="0"/>
    <xf numFmtId="0" fontId="82" fillId="9" borderId="0" applyNumberFormat="0" applyBorder="0" applyAlignment="0" applyProtection="0"/>
    <xf numFmtId="0" fontId="83" fillId="10" borderId="0" applyNumberFormat="0" applyBorder="0" applyAlignment="0" applyProtection="0"/>
    <xf numFmtId="0" fontId="84" fillId="11" borderId="68" applyNumberFormat="0" applyAlignment="0" applyProtection="0"/>
    <xf numFmtId="0" fontId="85" fillId="12" borderId="69" applyNumberFormat="0" applyAlignment="0" applyProtection="0"/>
    <xf numFmtId="0" fontId="86" fillId="12" borderId="68" applyNumberFormat="0" applyAlignment="0" applyProtection="0"/>
    <xf numFmtId="0" fontId="87" fillId="0" borderId="70" applyNumberFormat="0" applyFill="0" applyAlignment="0" applyProtection="0"/>
    <xf numFmtId="0" fontId="88" fillId="13" borderId="71" applyNumberFormat="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73" applyNumberFormat="0" applyFill="0" applyAlignment="0" applyProtection="0"/>
    <xf numFmtId="0" fontId="92"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2"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2"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2"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2"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2"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3" fillId="0" borderId="0" applyFill="0">
      <alignment horizontal="center" vertical="center" wrapText="1"/>
    </xf>
    <xf numFmtId="184" fontId="93"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72"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4"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72"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52">
    <xf numFmtId="0" fontId="0" fillId="0" borderId="0" xfId="0"/>
    <xf numFmtId="3" fontId="0" fillId="0" borderId="0" xfId="0" applyNumberFormat="1"/>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6" fillId="0" borderId="11" xfId="4" applyFont="1" applyBorder="1" applyAlignment="1">
      <alignment horizontal="center" vertical="center" wrapText="1"/>
    </xf>
    <xf numFmtId="0" fontId="76" fillId="0" borderId="4" xfId="4" applyFont="1" applyBorder="1" applyAlignment="1">
      <alignment horizontal="center" vertical="center" wrapText="1"/>
    </xf>
    <xf numFmtId="0" fontId="76" fillId="0" borderId="4" xfId="4" applyFont="1" applyBorder="1" applyAlignment="1">
      <alignment horizontal="center" wrapText="1"/>
    </xf>
    <xf numFmtId="0" fontId="76"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5" applyFont="1" applyBorder="1" applyAlignment="1">
      <alignment vertical="center" wrapText="1"/>
    </xf>
    <xf numFmtId="0" fontId="55" fillId="0" borderId="14" xfId="25" applyFont="1" applyBorder="1" applyAlignment="1">
      <alignment vertical="center" wrapText="1"/>
    </xf>
    <xf numFmtId="0" fontId="55" fillId="0" borderId="14" xfId="25" applyFont="1" applyBorder="1" applyAlignment="1">
      <alignment horizontal="center" vertical="center" wrapText="1"/>
    </xf>
    <xf numFmtId="0" fontId="55" fillId="0" borderId="14" xfId="25" applyFont="1" applyBorder="1" applyAlignment="1">
      <alignment horizontal="right" vertical="center" wrapText="1"/>
    </xf>
    <xf numFmtId="0" fontId="55" fillId="0" borderId="19" xfId="25" applyFont="1" applyBorder="1" applyAlignment="1">
      <alignment vertical="center" wrapText="1"/>
    </xf>
    <xf numFmtId="0" fontId="55" fillId="0" borderId="19" xfId="25" applyFont="1" applyBorder="1" applyAlignment="1">
      <alignment horizontal="center" vertical="center" wrapText="1"/>
    </xf>
    <xf numFmtId="0" fontId="55" fillId="0" borderId="20" xfId="25"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6" fillId="0" borderId="9" xfId="4" applyFont="1" applyBorder="1" applyAlignment="1">
      <alignment horizontal="center"/>
    </xf>
    <xf numFmtId="43" fontId="76"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7" fillId="0" borderId="0" xfId="4" applyNumberFormat="1" applyFont="1" applyAlignment="1">
      <alignment horizontal="right" vertical="center" wrapText="1"/>
    </xf>
    <xf numFmtId="3" fontId="114" fillId="0" borderId="0" xfId="4" applyNumberFormat="1" applyFont="1"/>
    <xf numFmtId="176" fontId="101" fillId="0" borderId="0" xfId="4" applyNumberFormat="1" applyFont="1"/>
    <xf numFmtId="178" fontId="101" fillId="0" borderId="0" xfId="4" applyNumberFormat="1" applyFont="1"/>
    <xf numFmtId="0" fontId="101" fillId="0" borderId="3" xfId="0" applyFont="1" applyBorder="1" applyAlignment="1">
      <alignment horizontal="left" vertical="center" wrapText="1" readingOrder="1"/>
    </xf>
    <xf numFmtId="0" fontId="101" fillId="0" borderId="7" xfId="0" applyFont="1" applyBorder="1" applyAlignment="1">
      <alignment horizontal="left" vertical="center" wrapText="1" readingOrder="1"/>
    </xf>
    <xf numFmtId="9" fontId="98" fillId="0" borderId="3" xfId="2" applyFont="1" applyBorder="1" applyAlignment="1">
      <alignment horizontal="center" vertical="center" wrapText="1" readingOrder="1"/>
    </xf>
    <xf numFmtId="0" fontId="105" fillId="0" borderId="0" xfId="5" applyFont="1"/>
    <xf numFmtId="178" fontId="0" fillId="0" borderId="0" xfId="0" applyNumberFormat="1"/>
    <xf numFmtId="3" fontId="113" fillId="0" borderId="0" xfId="4" applyNumberFormat="1" applyFont="1" applyAlignment="1">
      <alignment horizontal="left" vertical="center" wrapText="1" readingOrder="1"/>
    </xf>
    <xf numFmtId="178" fontId="108" fillId="0" borderId="0" xfId="4" applyNumberFormat="1" applyFont="1" applyAlignment="1">
      <alignment vertical="center" wrapText="1" readingOrder="1"/>
    </xf>
    <xf numFmtId="3" fontId="109" fillId="0" borderId="0" xfId="4" applyNumberFormat="1" applyFont="1" applyAlignment="1">
      <alignment vertical="center" wrapText="1" readingOrder="1"/>
    </xf>
    <xf numFmtId="0" fontId="106" fillId="0" borderId="0" xfId="4" applyFont="1" applyAlignment="1">
      <alignment horizontal="center" vertical="center" wrapText="1" readingOrder="1"/>
    </xf>
    <xf numFmtId="9" fontId="108" fillId="0" borderId="0" xfId="2" applyFont="1" applyFill="1" applyBorder="1" applyAlignment="1">
      <alignment horizontal="center" vertical="center" wrapText="1" readingOrder="1"/>
    </xf>
    <xf numFmtId="9" fontId="116" fillId="0" borderId="0" xfId="6" applyFont="1" applyFill="1" applyBorder="1" applyAlignment="1">
      <alignment horizontal="center" vertical="center" wrapText="1" readingOrder="1"/>
    </xf>
    <xf numFmtId="9" fontId="115" fillId="0" borderId="0" xfId="2" applyFont="1" applyFill="1" applyBorder="1" applyAlignment="1">
      <alignment horizontal="center" vertical="center" wrapText="1" readingOrder="1"/>
    </xf>
    <xf numFmtId="178" fontId="109" fillId="0" borderId="0" xfId="4" applyNumberFormat="1" applyFont="1" applyAlignment="1">
      <alignment horizontal="center" vertical="center" wrapText="1" readingOrder="1"/>
    </xf>
    <xf numFmtId="9" fontId="109" fillId="0" borderId="0" xfId="6" applyFont="1" applyFill="1" applyBorder="1" applyAlignment="1">
      <alignment horizontal="center" vertical="center" wrapText="1" readingOrder="1"/>
    </xf>
    <xf numFmtId="0" fontId="114" fillId="0" borderId="0" xfId="4" applyFont="1"/>
    <xf numFmtId="0" fontId="101" fillId="0" borderId="0" xfId="4" applyFont="1"/>
    <xf numFmtId="0" fontId="107" fillId="0" borderId="0" xfId="4" applyFont="1" applyAlignment="1">
      <alignment horizontal="left" vertical="center" wrapText="1" readingOrder="1"/>
    </xf>
    <xf numFmtId="178" fontId="110" fillId="0" borderId="0" xfId="4" applyNumberFormat="1" applyFont="1" applyAlignment="1">
      <alignment horizontal="right" vertical="center" wrapText="1" readingOrder="1"/>
    </xf>
    <xf numFmtId="3" fontId="110" fillId="0" borderId="0" xfId="4" applyNumberFormat="1" applyFont="1" applyAlignment="1">
      <alignment horizontal="center" vertical="center" wrapText="1" readingOrder="1"/>
    </xf>
    <xf numFmtId="9" fontId="110" fillId="0" borderId="0" xfId="2" applyFont="1" applyFill="1" applyBorder="1" applyAlignment="1">
      <alignment horizontal="center" vertical="center" wrapText="1" readingOrder="1"/>
    </xf>
    <xf numFmtId="178" fontId="108" fillId="0" borderId="0" xfId="4" applyNumberFormat="1" applyFont="1" applyAlignment="1">
      <alignment horizontal="right" vertical="center" wrapText="1" readingOrder="1"/>
    </xf>
    <xf numFmtId="3" fontId="108" fillId="0" borderId="0" xfId="4" applyNumberFormat="1" applyFont="1" applyAlignment="1">
      <alignment horizontal="center" vertical="center" wrapText="1" readingOrder="1"/>
    </xf>
    <xf numFmtId="178" fontId="115" fillId="0" borderId="0" xfId="4" applyNumberFormat="1" applyFont="1" applyAlignment="1">
      <alignment horizontal="right" vertical="center" wrapText="1" readingOrder="1"/>
    </xf>
    <xf numFmtId="3" fontId="115"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0"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0" fillId="0" borderId="0" xfId="5" applyFont="1" applyAlignment="1">
      <alignment horizontal="left"/>
    </xf>
    <xf numFmtId="178" fontId="100" fillId="0" borderId="3" xfId="4" applyNumberFormat="1" applyFont="1" applyBorder="1" applyAlignment="1">
      <alignment horizontal="right" vertical="center" wrapText="1" readingOrder="1"/>
    </xf>
    <xf numFmtId="9" fontId="100" fillId="0" borderId="3" xfId="2" applyFont="1" applyFill="1" applyBorder="1" applyAlignment="1">
      <alignment horizontal="center" vertical="center" wrapText="1" readingOrder="1"/>
    </xf>
    <xf numFmtId="9" fontId="111" fillId="0" borderId="3" xfId="7" applyFont="1" applyFill="1" applyBorder="1" applyAlignment="1">
      <alignment horizontal="center" vertical="center" wrapText="1" readingOrder="1"/>
    </xf>
    <xf numFmtId="178" fontId="100" fillId="0" borderId="3" xfId="4" applyNumberFormat="1" applyFont="1" applyBorder="1" applyAlignment="1">
      <alignment horizontal="center" vertical="center" wrapText="1" readingOrder="1"/>
    </xf>
    <xf numFmtId="9" fontId="111" fillId="0" borderId="3" xfId="7" applyFont="1" applyBorder="1" applyAlignment="1">
      <alignment horizontal="center" vertical="center" wrapText="1"/>
    </xf>
    <xf numFmtId="9" fontId="100" fillId="0" borderId="3" xfId="2" applyFont="1" applyBorder="1" applyAlignment="1">
      <alignment horizontal="center" vertical="center" wrapText="1" readingOrder="1"/>
    </xf>
    <xf numFmtId="9" fontId="111" fillId="0" borderId="3" xfId="7" applyFont="1" applyBorder="1" applyAlignment="1">
      <alignment horizontal="center" vertical="center" wrapText="1" readingOrder="1"/>
    </xf>
    <xf numFmtId="9" fontId="111" fillId="4" borderId="3" xfId="7" applyFont="1" applyFill="1" applyBorder="1" applyAlignment="1">
      <alignment horizontal="center" vertical="center" wrapText="1"/>
    </xf>
    <xf numFmtId="0" fontId="125" fillId="0" borderId="1" xfId="0" applyFont="1" applyBorder="1" applyAlignment="1">
      <alignment horizontal="center" vertical="center" wrapText="1" readingOrder="1"/>
    </xf>
    <xf numFmtId="0" fontId="125" fillId="0" borderId="0" xfId="0" applyFont="1" applyAlignment="1">
      <alignment horizontal="center" vertical="center" wrapText="1" readingOrder="1"/>
    </xf>
    <xf numFmtId="0" fontId="126" fillId="0" borderId="1" xfId="0" applyFont="1" applyBorder="1" applyAlignment="1">
      <alignment horizontal="center" vertical="center" wrapText="1" readingOrder="1"/>
    </xf>
    <xf numFmtId="0" fontId="126" fillId="0" borderId="1" xfId="0" applyFont="1" applyBorder="1" applyAlignment="1">
      <alignment horizontal="left" vertical="center" wrapText="1" readingOrder="1"/>
    </xf>
    <xf numFmtId="0" fontId="126" fillId="0" borderId="1" xfId="0" applyFont="1" applyBorder="1" applyAlignment="1">
      <alignment vertical="center" wrapText="1" readingOrder="1"/>
    </xf>
    <xf numFmtId="185" fontId="126" fillId="0" borderId="1" xfId="0" applyNumberFormat="1" applyFont="1" applyBorder="1" applyAlignment="1">
      <alignment horizontal="right" vertical="center" wrapText="1" readingOrder="1"/>
    </xf>
    <xf numFmtId="0" fontId="125" fillId="0" borderId="1" xfId="0" applyFont="1" applyBorder="1" applyAlignment="1">
      <alignment horizontal="left" vertical="center" wrapText="1" readingOrder="1"/>
    </xf>
    <xf numFmtId="0" fontId="127" fillId="0" borderId="1" xfId="0" applyFont="1" applyBorder="1" applyAlignment="1">
      <alignment horizontal="center" vertical="center" wrapText="1" readingOrder="1"/>
    </xf>
    <xf numFmtId="0" fontId="127" fillId="0" borderId="1" xfId="0" applyFont="1" applyBorder="1" applyAlignment="1">
      <alignment horizontal="left" vertical="center" wrapText="1" readingOrder="1"/>
    </xf>
    <xf numFmtId="0" fontId="127" fillId="0" borderId="1" xfId="0" applyFont="1" applyBorder="1" applyAlignment="1">
      <alignment vertical="center" wrapText="1" readingOrder="1"/>
    </xf>
    <xf numFmtId="0" fontId="49" fillId="0" borderId="0" xfId="4" applyAlignment="1">
      <alignment horizontal="center"/>
    </xf>
    <xf numFmtId="172" fontId="113" fillId="0" borderId="0" xfId="6" applyNumberFormat="1" applyFont="1" applyFill="1" applyBorder="1" applyAlignment="1">
      <alignment horizontal="center" vertical="center" wrapText="1" readingOrder="1"/>
    </xf>
    <xf numFmtId="0" fontId="105" fillId="0" borderId="0" xfId="5" applyFont="1" applyAlignment="1">
      <alignment horizontal="left"/>
    </xf>
    <xf numFmtId="177" fontId="73" fillId="0" borderId="0" xfId="0" applyNumberFormat="1" applyFont="1" applyAlignment="1">
      <alignment horizontal="center"/>
    </xf>
    <xf numFmtId="0" fontId="8" fillId="0" borderId="15" xfId="545" applyBorder="1"/>
    <xf numFmtId="168" fontId="49" fillId="0" borderId="0" xfId="546" applyFont="1" applyFill="1"/>
    <xf numFmtId="0" fontId="61" fillId="0" borderId="44" xfId="4" applyFont="1" applyBorder="1" applyAlignment="1" applyProtection="1">
      <alignment horizontal="left" vertical="center" wrapText="1" readingOrder="1"/>
      <protection locked="0"/>
    </xf>
    <xf numFmtId="168" fontId="45" fillId="0" borderId="0" xfId="546" applyFont="1" applyFill="1"/>
    <xf numFmtId="43" fontId="59" fillId="0" borderId="0" xfId="547" applyFont="1" applyFill="1" applyBorder="1" applyAlignment="1" applyProtection="1">
      <alignment horizontal="right" vertical="center" wrapText="1" readingOrder="1"/>
      <protection locked="0"/>
    </xf>
    <xf numFmtId="10" fontId="59" fillId="0" borderId="0" xfId="548" applyNumberFormat="1" applyFont="1" applyFill="1" applyBorder="1" applyAlignment="1" applyProtection="1">
      <alignment horizontal="right" vertical="center" wrapText="1" readingOrder="1"/>
      <protection locked="0"/>
    </xf>
    <xf numFmtId="43" fontId="55" fillId="0" borderId="0" xfId="547" applyFont="1" applyFill="1" applyBorder="1" applyAlignment="1">
      <alignment vertical="center" wrapText="1"/>
    </xf>
    <xf numFmtId="43" fontId="55" fillId="0" borderId="0" xfId="547" applyFont="1" applyFill="1" applyBorder="1" applyAlignment="1">
      <alignment horizontal="right" vertical="center" wrapText="1"/>
    </xf>
    <xf numFmtId="0" fontId="15" fillId="0" borderId="0" xfId="545" applyFont="1" applyAlignment="1">
      <alignment horizontal="left"/>
    </xf>
    <xf numFmtId="168" fontId="15" fillId="0" borderId="0" xfId="546" applyFont="1" applyFill="1" applyBorder="1"/>
    <xf numFmtId="43" fontId="47" fillId="0" borderId="49" xfId="547" applyFont="1" applyBorder="1"/>
    <xf numFmtId="0" fontId="15" fillId="0" borderId="0" xfId="545" applyFont="1" applyAlignment="1">
      <alignment horizontal="left" indent="1"/>
    </xf>
    <xf numFmtId="43" fontId="47" fillId="0" borderId="53" xfId="547" applyFont="1" applyBorder="1"/>
    <xf numFmtId="43" fontId="47" fillId="0" borderId="53" xfId="547" applyFont="1" applyFill="1" applyBorder="1"/>
    <xf numFmtId="0" fontId="70" fillId="7" borderId="64" xfId="545" applyFont="1" applyFill="1" applyBorder="1" applyAlignment="1">
      <alignment horizontal="left"/>
    </xf>
    <xf numFmtId="0" fontId="74" fillId="7" borderId="64" xfId="545" applyFont="1" applyFill="1" applyBorder="1"/>
    <xf numFmtId="168" fontId="70" fillId="7" borderId="64" xfId="546" applyFont="1" applyFill="1" applyBorder="1"/>
    <xf numFmtId="168" fontId="49" fillId="0" borderId="0" xfId="546"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28" fillId="0" borderId="0" xfId="0" applyFont="1"/>
    <xf numFmtId="9" fontId="51" fillId="0" borderId="3" xfId="0" applyNumberFormat="1" applyFont="1" applyBorder="1" applyAlignment="1">
      <alignment horizontal="center" vertical="center" wrapText="1" readingOrder="1"/>
    </xf>
    <xf numFmtId="0" fontId="129" fillId="0" borderId="0" xfId="0" applyFont="1" applyAlignment="1">
      <alignment horizontal="center" vertical="center"/>
    </xf>
    <xf numFmtId="9" fontId="131" fillId="0" borderId="75" xfId="0" applyNumberFormat="1" applyFont="1" applyBorder="1" applyAlignment="1">
      <alignment horizontal="center" vertical="center" wrapText="1" readingOrder="1"/>
    </xf>
    <xf numFmtId="0" fontId="133" fillId="0" borderId="0" xfId="0" applyFont="1"/>
    <xf numFmtId="0" fontId="134" fillId="0" borderId="0" xfId="0" applyFont="1"/>
    <xf numFmtId="0" fontId="135" fillId="0" borderId="0" xfId="0" applyFont="1"/>
    <xf numFmtId="0" fontId="89" fillId="0" borderId="0" xfId="0" applyFont="1"/>
    <xf numFmtId="0" fontId="137" fillId="0" borderId="0" xfId="0" applyFont="1"/>
    <xf numFmtId="0" fontId="138" fillId="0" borderId="0" xfId="0" applyFont="1"/>
    <xf numFmtId="188" fontId="126" fillId="0" borderId="1" xfId="0" applyNumberFormat="1" applyFont="1" applyBorder="1" applyAlignment="1">
      <alignment horizontal="right" vertical="center" wrapText="1" readingOrder="1"/>
    </xf>
    <xf numFmtId="188" fontId="69" fillId="0" borderId="1" xfId="0" applyNumberFormat="1" applyFont="1" applyBorder="1" applyAlignment="1">
      <alignment horizontal="right" vertical="center" wrapText="1" readingOrder="1"/>
    </xf>
    <xf numFmtId="188" fontId="0" fillId="0" borderId="0" xfId="0" applyNumberFormat="1"/>
    <xf numFmtId="9" fontId="111" fillId="0" borderId="3" xfId="2" applyFont="1" applyBorder="1" applyAlignment="1">
      <alignment horizontal="center" vertical="center" wrapText="1" readingOrder="1"/>
    </xf>
    <xf numFmtId="0" fontId="68"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40" fillId="0" borderId="0" xfId="0" applyFont="1"/>
    <xf numFmtId="0" fontId="141" fillId="0" borderId="1" xfId="0" applyFont="1" applyBorder="1" applyAlignment="1">
      <alignment horizontal="center" vertical="center" wrapText="1" readingOrder="1"/>
    </xf>
    <xf numFmtId="0" fontId="141" fillId="0" borderId="1" xfId="0" applyFont="1" applyBorder="1" applyAlignment="1">
      <alignment horizontal="left" vertical="center" wrapText="1" readingOrder="1"/>
    </xf>
    <xf numFmtId="0" fontId="141"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8" xfId="4" applyFont="1" applyBorder="1" applyAlignment="1" applyProtection="1">
      <alignment horizontal="left" vertical="center" wrapText="1" readingOrder="1"/>
      <protection locked="0"/>
    </xf>
    <xf numFmtId="0" fontId="64" fillId="0" borderId="32" xfId="0" applyFont="1" applyBorder="1" applyAlignment="1">
      <alignment horizontal="left" vertical="center" wrapText="1" readingOrder="1"/>
    </xf>
    <xf numFmtId="0" fontId="142" fillId="0" borderId="0" xfId="0" applyFont="1"/>
    <xf numFmtId="0" fontId="75" fillId="0" borderId="52" xfId="4" applyFont="1" applyBorder="1" applyAlignment="1" applyProtection="1">
      <alignment horizontal="center" vertical="center" wrapText="1" readingOrder="1"/>
      <protection locked="0"/>
    </xf>
    <xf numFmtId="0" fontId="75" fillId="0" borderId="47" xfId="4" applyFont="1" applyBorder="1" applyAlignment="1" applyProtection="1">
      <alignment horizontal="center" vertical="center" wrapText="1" readingOrder="1"/>
      <protection locked="0"/>
    </xf>
    <xf numFmtId="173" fontId="143" fillId="0" borderId="52" xfId="4" applyNumberFormat="1" applyFont="1" applyBorder="1" applyAlignment="1" applyProtection="1">
      <alignment horizontal="right" vertical="center" wrapText="1" readingOrder="1"/>
      <protection locked="0"/>
    </xf>
    <xf numFmtId="173" fontId="143" fillId="0" borderId="47" xfId="4" applyNumberFormat="1" applyFont="1" applyBorder="1" applyAlignment="1" applyProtection="1">
      <alignment horizontal="right" vertical="center" wrapText="1" readingOrder="1"/>
      <protection locked="0"/>
    </xf>
    <xf numFmtId="173" fontId="143" fillId="0" borderId="3" xfId="4" applyNumberFormat="1" applyFont="1" applyBorder="1" applyAlignment="1" applyProtection="1">
      <alignment horizontal="right" vertical="center" wrapText="1" readingOrder="1"/>
      <protection locked="0"/>
    </xf>
    <xf numFmtId="9" fontId="144" fillId="0" borderId="3" xfId="7" applyFont="1" applyBorder="1" applyAlignment="1">
      <alignment horizontal="right" vertical="center" wrapText="1" readingOrder="1"/>
    </xf>
    <xf numFmtId="173" fontId="144"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4" fillId="0" borderId="3" xfId="4" applyNumberFormat="1" applyFont="1" applyBorder="1" applyAlignment="1">
      <alignment horizontal="right" vertical="center" wrapText="1" readingOrder="1"/>
    </xf>
    <xf numFmtId="3" fontId="143" fillId="0" borderId="3" xfId="4" applyNumberFormat="1" applyFont="1" applyBorder="1" applyAlignment="1" applyProtection="1">
      <alignment horizontal="center" vertical="center" wrapText="1" readingOrder="1"/>
      <protection locked="0"/>
    </xf>
    <xf numFmtId="3" fontId="143" fillId="0" borderId="32" xfId="4" applyNumberFormat="1" applyFont="1" applyBorder="1" applyAlignment="1" applyProtection="1">
      <alignment horizontal="center" vertical="center" wrapText="1" readingOrder="1"/>
      <protection locked="0"/>
    </xf>
    <xf numFmtId="9" fontId="144" fillId="0" borderId="33" xfId="7" applyFont="1" applyBorder="1" applyAlignment="1">
      <alignment horizontal="right" vertical="center" wrapText="1" readingOrder="1"/>
    </xf>
    <xf numFmtId="9" fontId="144" fillId="0" borderId="33" xfId="4" applyNumberFormat="1" applyFont="1" applyBorder="1" applyAlignment="1">
      <alignment horizontal="right" vertical="center" wrapText="1" readingOrder="1"/>
    </xf>
    <xf numFmtId="3" fontId="75" fillId="0" borderId="32" xfId="4" applyNumberFormat="1" applyFont="1" applyBorder="1" applyAlignment="1" applyProtection="1">
      <alignment horizontal="center" vertical="center" wrapText="1" readingOrder="1"/>
      <protection locked="0"/>
    </xf>
    <xf numFmtId="0" fontId="75" fillId="0" borderId="32" xfId="4" applyFont="1" applyBorder="1" applyAlignment="1" applyProtection="1">
      <alignment horizontal="center" vertical="center" wrapText="1" readingOrder="1"/>
      <protection locked="0"/>
    </xf>
    <xf numFmtId="3" fontId="75" fillId="0" borderId="30" xfId="4" applyNumberFormat="1" applyFont="1" applyBorder="1" applyAlignment="1" applyProtection="1">
      <alignment horizontal="center" vertical="center" wrapText="1" readingOrder="1"/>
      <protection locked="0"/>
    </xf>
    <xf numFmtId="3" fontId="143" fillId="0" borderId="7" xfId="4" applyNumberFormat="1" applyFont="1" applyBorder="1" applyAlignment="1" applyProtection="1">
      <alignment horizontal="center" vertical="center" wrapText="1" readingOrder="1"/>
      <protection locked="0"/>
    </xf>
    <xf numFmtId="173" fontId="143" fillId="0" borderId="7" xfId="4" applyNumberFormat="1" applyFont="1" applyBorder="1" applyAlignment="1" applyProtection="1">
      <alignment horizontal="right" vertical="center" wrapText="1" readingOrder="1"/>
      <protection locked="0"/>
    </xf>
    <xf numFmtId="9" fontId="144" fillId="0" borderId="7" xfId="7" applyFont="1" applyBorder="1" applyAlignment="1">
      <alignment horizontal="center" vertical="center" wrapText="1" readingOrder="1"/>
    </xf>
    <xf numFmtId="9" fontId="144" fillId="0" borderId="3" xfId="7" applyFont="1" applyBorder="1" applyAlignment="1">
      <alignment horizontal="center" vertical="center" wrapText="1" readingOrder="1"/>
    </xf>
    <xf numFmtId="9" fontId="144" fillId="0" borderId="3" xfId="4" applyNumberFormat="1" applyFont="1" applyBorder="1" applyAlignment="1">
      <alignment horizontal="center" vertical="center" wrapText="1" readingOrder="1"/>
    </xf>
    <xf numFmtId="9" fontId="144" fillId="0" borderId="31" xfId="7" applyFont="1" applyBorder="1" applyAlignment="1">
      <alignment horizontal="center" vertical="center" wrapText="1" readingOrder="1"/>
    </xf>
    <xf numFmtId="9" fontId="144" fillId="0" borderId="33" xfId="7" applyFont="1" applyBorder="1" applyAlignment="1">
      <alignment horizontal="center" vertical="center" wrapText="1" readingOrder="1"/>
    </xf>
    <xf numFmtId="9" fontId="144" fillId="0" borderId="33" xfId="4" applyNumberFormat="1" applyFont="1" applyBorder="1" applyAlignment="1">
      <alignment horizontal="center" vertical="center" wrapText="1" readingOrder="1"/>
    </xf>
    <xf numFmtId="9" fontId="144" fillId="0" borderId="51" xfId="7" applyFont="1" applyBorder="1" applyAlignment="1">
      <alignment horizontal="center" vertical="center" wrapText="1" readingOrder="1"/>
    </xf>
    <xf numFmtId="9" fontId="144" fillId="0" borderId="49" xfId="7" applyFont="1" applyBorder="1" applyAlignment="1">
      <alignment horizontal="center" vertical="center" wrapText="1" readingOrder="1"/>
    </xf>
    <xf numFmtId="9" fontId="144" fillId="0" borderId="10" xfId="7" applyFont="1" applyBorder="1" applyAlignment="1">
      <alignment horizontal="center" vertical="center" wrapText="1" readingOrder="1"/>
    </xf>
    <xf numFmtId="9" fontId="144" fillId="0" borderId="53" xfId="7" applyFont="1" applyBorder="1" applyAlignment="1">
      <alignment horizontal="center" vertical="center" wrapText="1" readingOrder="1"/>
    </xf>
    <xf numFmtId="9" fontId="143" fillId="0" borderId="47" xfId="2" applyFont="1" applyBorder="1" applyAlignment="1" applyProtection="1">
      <alignment horizontal="center" vertical="center" wrapText="1" readingOrder="1"/>
      <protection locked="0"/>
    </xf>
    <xf numFmtId="0" fontId="75" fillId="0" borderId="36" xfId="4" applyFont="1" applyBorder="1" applyAlignment="1" applyProtection="1">
      <alignment horizontal="center" vertical="center" wrapText="1" readingOrder="1"/>
      <protection locked="0"/>
    </xf>
    <xf numFmtId="182" fontId="143" fillId="0" borderId="37" xfId="50" applyNumberFormat="1" applyFont="1" applyBorder="1" applyAlignment="1" applyProtection="1">
      <alignment horizontal="center" vertical="center" wrapText="1" readingOrder="1"/>
      <protection locked="0"/>
    </xf>
    <xf numFmtId="182" fontId="143" fillId="0" borderId="37" xfId="50" applyNumberFormat="1" applyFont="1" applyBorder="1" applyAlignment="1" applyProtection="1">
      <alignment horizontal="right" vertical="center" wrapText="1" readingOrder="1"/>
      <protection locked="0"/>
    </xf>
    <xf numFmtId="9" fontId="144" fillId="0" borderId="37" xfId="7" applyFont="1" applyBorder="1" applyAlignment="1">
      <alignment horizontal="right" vertical="center" wrapText="1" readingOrder="1"/>
    </xf>
    <xf numFmtId="173" fontId="144" fillId="0" borderId="37" xfId="1" applyNumberFormat="1" applyFont="1" applyBorder="1" applyAlignment="1">
      <alignment horizontal="right" vertical="center" wrapText="1" readingOrder="1"/>
    </xf>
    <xf numFmtId="182" fontId="144" fillId="0" borderId="37" xfId="50" applyNumberFormat="1" applyFont="1" applyBorder="1" applyAlignment="1">
      <alignment horizontal="right" vertical="center" wrapText="1" readingOrder="1"/>
    </xf>
    <xf numFmtId="9" fontId="144" fillId="0" borderId="38" xfId="7" applyFont="1" applyBorder="1" applyAlignment="1">
      <alignment horizontal="right" vertical="center" wrapText="1" readingOrder="1"/>
    </xf>
    <xf numFmtId="182" fontId="143" fillId="0" borderId="3" xfId="50" applyNumberFormat="1" applyFont="1" applyBorder="1" applyAlignment="1" applyProtection="1">
      <alignment horizontal="center" vertical="center" wrapText="1" readingOrder="1"/>
      <protection locked="0"/>
    </xf>
    <xf numFmtId="182" fontId="143" fillId="0" borderId="3" xfId="50" applyNumberFormat="1" applyFont="1" applyBorder="1" applyAlignment="1" applyProtection="1">
      <alignment horizontal="right" vertical="center" wrapText="1" readingOrder="1"/>
      <protection locked="0"/>
    </xf>
    <xf numFmtId="182" fontId="144" fillId="0" borderId="3" xfId="50" applyNumberFormat="1" applyFont="1" applyBorder="1" applyAlignment="1">
      <alignment horizontal="right" vertical="center" wrapText="1" readingOrder="1"/>
    </xf>
    <xf numFmtId="182" fontId="72" fillId="0" borderId="3" xfId="50" applyNumberFormat="1" applyFont="1" applyBorder="1" applyAlignment="1" applyProtection="1">
      <alignment horizontal="right" vertical="center" wrapText="1" readingOrder="1"/>
      <protection locked="0"/>
    </xf>
    <xf numFmtId="0" fontId="59" fillId="0" borderId="74"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0" applyNumberFormat="1" applyFont="1" applyFill="1" applyBorder="1" applyAlignment="1" applyProtection="1">
      <alignment horizontal="center" vertical="center" wrapText="1" readingOrder="1"/>
      <protection locked="0"/>
    </xf>
    <xf numFmtId="182" fontId="61" fillId="0" borderId="6" xfId="50" applyNumberFormat="1" applyFont="1" applyFill="1" applyBorder="1" applyAlignment="1" applyProtection="1">
      <alignment vertical="center" wrapText="1" readingOrder="1"/>
      <protection locked="0"/>
    </xf>
    <xf numFmtId="182" fontId="50" fillId="0" borderId="6" xfId="50" applyNumberFormat="1" applyFont="1" applyBorder="1" applyAlignment="1">
      <alignment vertical="center" wrapText="1"/>
    </xf>
    <xf numFmtId="43" fontId="50" fillId="0" borderId="6" xfId="549" applyFont="1" applyBorder="1" applyAlignment="1">
      <alignment horizontal="right" vertical="center" wrapText="1"/>
    </xf>
    <xf numFmtId="10" fontId="50" fillId="0" borderId="6" xfId="550"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0" applyNumberFormat="1" applyFont="1" applyFill="1" applyBorder="1" applyAlignment="1" applyProtection="1">
      <alignment horizontal="right" vertical="center" wrapText="1" readingOrder="1"/>
      <protection locked="0"/>
    </xf>
    <xf numFmtId="171" fontId="50" fillId="0" borderId="6" xfId="549" applyNumberFormat="1" applyFont="1" applyBorder="1" applyAlignment="1">
      <alignment horizontal="right" vertical="center" wrapText="1"/>
    </xf>
    <xf numFmtId="10" fontId="50" fillId="0" borderId="59" xfId="4" applyNumberFormat="1" applyFont="1" applyBorder="1" applyAlignment="1">
      <alignment horizontal="center" vertical="center" wrapText="1"/>
    </xf>
    <xf numFmtId="182" fontId="62" fillId="6" borderId="25" xfId="50" applyNumberFormat="1" applyFont="1" applyFill="1" applyBorder="1" applyAlignment="1" applyProtection="1">
      <alignment horizontal="center" vertical="center" wrapText="1" readingOrder="1"/>
      <protection locked="0"/>
    </xf>
    <xf numFmtId="43" fontId="62" fillId="6" borderId="25" xfId="549"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0" applyNumberFormat="1" applyFont="1" applyFill="1" applyBorder="1" applyAlignment="1">
      <alignment vertical="center" wrapText="1"/>
    </xf>
    <xf numFmtId="171" fontId="46" fillId="6" borderId="25" xfId="549"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7"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0" applyNumberFormat="1" applyFont="1" applyBorder="1" applyAlignment="1">
      <alignment horizontal="right" vertical="center" wrapText="1" readingOrder="1"/>
    </xf>
    <xf numFmtId="167" fontId="44" fillId="0" borderId="3" xfId="50"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0"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4" fillId="0" borderId="30" xfId="0" applyFont="1" applyBorder="1" applyAlignment="1">
      <alignment horizontal="left" vertical="center" wrapText="1" readingOrder="1"/>
    </xf>
    <xf numFmtId="182" fontId="52" fillId="0" borderId="7" xfId="50" applyNumberFormat="1" applyFont="1" applyBorder="1" applyAlignment="1">
      <alignment horizontal="right" vertical="center" wrapText="1" readingOrder="1"/>
    </xf>
    <xf numFmtId="182" fontId="44" fillId="0" borderId="7" xfId="50" applyNumberFormat="1" applyFont="1" applyBorder="1" applyAlignment="1">
      <alignment horizontal="right" vertical="center" wrapText="1" readingOrder="1"/>
    </xf>
    <xf numFmtId="167" fontId="44" fillId="0" borderId="7" xfId="50"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0" applyNumberFormat="1" applyFont="1" applyBorder="1" applyAlignment="1">
      <alignment horizontal="right" vertical="center" wrapText="1" readingOrder="1"/>
    </xf>
    <xf numFmtId="188" fontId="136" fillId="5" borderId="1" xfId="0" applyNumberFormat="1" applyFont="1" applyFill="1" applyBorder="1" applyAlignment="1">
      <alignment horizontal="right" vertical="center" wrapText="1" readingOrder="1"/>
    </xf>
    <xf numFmtId="0" fontId="0" fillId="0" borderId="0" xfId="0" applyAlignment="1">
      <alignment horizontal="left"/>
    </xf>
    <xf numFmtId="9" fontId="148" fillId="43" borderId="79" xfId="0" applyNumberFormat="1" applyFont="1" applyFill="1" applyBorder="1" applyAlignment="1">
      <alignment horizontal="center" vertical="center" wrapText="1" readingOrder="1"/>
    </xf>
    <xf numFmtId="0" fontId="147"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4" fillId="0" borderId="3" xfId="2" applyFont="1" applyFill="1" applyBorder="1" applyAlignment="1">
      <alignment horizontal="center" vertical="center" wrapText="1" readingOrder="1"/>
    </xf>
    <xf numFmtId="0" fontId="120" fillId="0" borderId="0" xfId="5" applyFont="1" applyAlignment="1">
      <alignment horizontal="center"/>
    </xf>
    <xf numFmtId="0" fontId="105" fillId="0" borderId="0" xfId="5" applyFont="1" applyAlignment="1">
      <alignment horizontal="center"/>
    </xf>
    <xf numFmtId="178" fontId="110" fillId="0" borderId="0" xfId="4" applyNumberFormat="1" applyFont="1" applyAlignment="1">
      <alignment horizontal="center" vertical="center" wrapText="1" readingOrder="1"/>
    </xf>
    <xf numFmtId="178" fontId="108" fillId="0" borderId="0" xfId="4" applyNumberFormat="1" applyFont="1" applyAlignment="1">
      <alignment horizontal="center" vertical="center" wrapText="1" readingOrder="1"/>
    </xf>
    <xf numFmtId="0" fontId="0" fillId="0" borderId="0" xfId="0" applyAlignment="1">
      <alignment horizontal="center"/>
    </xf>
    <xf numFmtId="178" fontId="115" fillId="0" borderId="0" xfId="4" applyNumberFormat="1" applyFont="1" applyAlignment="1">
      <alignment horizontal="center" vertical="center" wrapText="1" readingOrder="1"/>
    </xf>
    <xf numFmtId="9" fontId="62" fillId="6" borderId="25" xfId="550"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0" fillId="0" borderId="0" xfId="5" applyNumberFormat="1" applyFont="1" applyAlignment="1">
      <alignment horizontal="left"/>
    </xf>
    <xf numFmtId="0" fontId="43" fillId="0" borderId="32" xfId="0" applyFont="1" applyBorder="1" applyAlignment="1">
      <alignment vertical="center" wrapText="1" readingOrder="1"/>
    </xf>
    <xf numFmtId="173" fontId="66" fillId="0" borderId="3" xfId="50" applyNumberFormat="1" applyFont="1" applyFill="1" applyBorder="1" applyAlignment="1">
      <alignment horizontal="right" vertical="center" wrapText="1" readingOrder="1"/>
    </xf>
    <xf numFmtId="173" fontId="145" fillId="0" borderId="3" xfId="50" applyNumberFormat="1" applyFont="1" applyFill="1" applyBorder="1" applyAlignment="1">
      <alignment horizontal="right" vertical="center" wrapText="1" readingOrder="1"/>
    </xf>
    <xf numFmtId="182" fontId="145" fillId="0" borderId="3" xfId="50" applyNumberFormat="1" applyFont="1" applyFill="1" applyBorder="1" applyAlignment="1">
      <alignment horizontal="right" vertical="center" wrapText="1" readingOrder="1"/>
    </xf>
    <xf numFmtId="9" fontId="145" fillId="0" borderId="3" xfId="2" applyFont="1" applyFill="1" applyBorder="1" applyAlignment="1">
      <alignment horizontal="right" vertical="center" wrapText="1" readingOrder="1"/>
    </xf>
    <xf numFmtId="9" fontId="58" fillId="0" borderId="3" xfId="2" applyFont="1" applyFill="1" applyBorder="1" applyAlignment="1">
      <alignment horizontal="center" vertical="center" wrapText="1" readingOrder="1"/>
    </xf>
    <xf numFmtId="166" fontId="158" fillId="4" borderId="0" xfId="0" applyNumberFormat="1" applyFont="1" applyFill="1" applyAlignment="1">
      <alignment readingOrder="1"/>
    </xf>
    <xf numFmtId="178" fontId="98"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98" fillId="0" borderId="3" xfId="2" applyNumberFormat="1" applyFont="1" applyBorder="1" applyAlignment="1">
      <alignment vertical="center" wrapText="1" readingOrder="1"/>
    </xf>
    <xf numFmtId="0" fontId="156" fillId="47"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62" fillId="47" borderId="24" xfId="0" applyFont="1" applyFill="1" applyBorder="1" applyAlignment="1">
      <alignment vertical="center" wrapText="1" readingOrder="1"/>
    </xf>
    <xf numFmtId="182" fontId="155" fillId="47" borderId="25" xfId="50" applyNumberFormat="1" applyFont="1" applyFill="1" applyBorder="1" applyAlignment="1">
      <alignment horizontal="right" vertical="center" wrapText="1" readingOrder="1"/>
    </xf>
    <xf numFmtId="182" fontId="163" fillId="47" borderId="25" xfId="50" applyNumberFormat="1" applyFont="1" applyFill="1" applyBorder="1" applyAlignment="1">
      <alignment horizontal="right" vertical="center" wrapText="1" readingOrder="1"/>
    </xf>
    <xf numFmtId="173" fontId="163" fillId="47" borderId="25" xfId="50" applyNumberFormat="1" applyFont="1" applyFill="1" applyBorder="1" applyAlignment="1">
      <alignment horizontal="right" vertical="center" wrapText="1" readingOrder="1"/>
    </xf>
    <xf numFmtId="9" fontId="163" fillId="47" borderId="25" xfId="2" applyFont="1" applyFill="1" applyBorder="1" applyAlignment="1">
      <alignment horizontal="right" vertical="center" wrapText="1" readingOrder="1"/>
    </xf>
    <xf numFmtId="9" fontId="143" fillId="0" borderId="52" xfId="2" applyFont="1" applyBorder="1" applyAlignment="1" applyProtection="1">
      <alignment horizontal="right" vertical="center" wrapText="1" readingOrder="1"/>
      <protection locked="0"/>
    </xf>
    <xf numFmtId="9" fontId="143" fillId="0" borderId="47" xfId="2" applyFont="1" applyBorder="1" applyAlignment="1" applyProtection="1">
      <alignment horizontal="right" vertical="center" wrapText="1" readingOrder="1"/>
      <protection locked="0"/>
    </xf>
    <xf numFmtId="9" fontId="143" fillId="0" borderId="7" xfId="2" applyFont="1" applyBorder="1" applyAlignment="1" applyProtection="1">
      <alignment horizontal="right" vertical="center" wrapText="1" readingOrder="1"/>
      <protection locked="0"/>
    </xf>
    <xf numFmtId="9" fontId="143"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3" fillId="0" borderId="37" xfId="2" applyFont="1" applyBorder="1" applyAlignment="1" applyProtection="1">
      <alignment horizontal="right" vertical="center" wrapText="1" readingOrder="1"/>
      <protection locked="0"/>
    </xf>
    <xf numFmtId="9" fontId="72" fillId="0" borderId="3" xfId="2" applyFont="1" applyBorder="1" applyAlignment="1" applyProtection="1">
      <alignment horizontal="right" vertical="center" wrapText="1" readingOrder="1"/>
      <protection locked="0"/>
    </xf>
    <xf numFmtId="0" fontId="67" fillId="41" borderId="1" xfId="0" applyFont="1" applyFill="1" applyBorder="1" applyAlignment="1">
      <alignment horizontal="center" vertical="center" wrapText="1" readingOrder="1"/>
    </xf>
    <xf numFmtId="0" fontId="141"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5" fillId="0" borderId="0" xfId="50" applyNumberFormat="1" applyFont="1" applyAlignment="1" applyProtection="1">
      <alignment horizontal="center" vertical="center" wrapText="1" readingOrder="1"/>
      <protection locked="0"/>
    </xf>
    <xf numFmtId="9" fontId="44" fillId="48"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64" fillId="47" borderId="24" xfId="0" applyFont="1" applyFill="1" applyBorder="1" applyAlignment="1">
      <alignment horizontal="center" vertical="center" wrapText="1" readingOrder="1"/>
    </xf>
    <xf numFmtId="0" fontId="69" fillId="49" borderId="0" xfId="0" applyFont="1" applyFill="1" applyAlignment="1">
      <alignment horizontal="left" vertical="center" wrapText="1" readingOrder="1"/>
    </xf>
    <xf numFmtId="0" fontId="156" fillId="47" borderId="24" xfId="0" applyFont="1" applyFill="1" applyBorder="1" applyAlignment="1">
      <alignment horizontal="center" vertical="center" wrapText="1" readingOrder="1"/>
    </xf>
    <xf numFmtId="7" fontId="0" fillId="0" borderId="0" xfId="0" applyNumberFormat="1"/>
    <xf numFmtId="0" fontId="149" fillId="45" borderId="79" xfId="0" applyFont="1" applyFill="1" applyBorder="1" applyAlignment="1">
      <alignment horizontal="left" vertical="center" wrapText="1" readingOrder="1"/>
    </xf>
    <xf numFmtId="9" fontId="150" fillId="45" borderId="79" xfId="0" applyNumberFormat="1" applyFont="1" applyFill="1" applyBorder="1" applyAlignment="1">
      <alignment horizontal="center" vertical="center" wrapText="1" readingOrder="1"/>
    </xf>
    <xf numFmtId="0" fontId="43" fillId="45" borderId="32" xfId="0" applyFont="1" applyFill="1" applyBorder="1" applyAlignment="1">
      <alignment horizontal="left" vertical="center" wrapText="1" readingOrder="1"/>
    </xf>
    <xf numFmtId="182" fontId="54" fillId="45" borderId="3" xfId="50" applyNumberFormat="1" applyFont="1" applyFill="1" applyBorder="1" applyAlignment="1">
      <alignment horizontal="right" vertical="center" wrapText="1" readingOrder="1"/>
    </xf>
    <xf numFmtId="9" fontId="58" fillId="45" borderId="3" xfId="2" applyFont="1" applyFill="1" applyBorder="1" applyAlignment="1">
      <alignment horizontal="right" vertical="center" wrapText="1" readingOrder="1"/>
    </xf>
    <xf numFmtId="182" fontId="58" fillId="45" borderId="3" xfId="50" applyNumberFormat="1" applyFont="1" applyFill="1" applyBorder="1" applyAlignment="1">
      <alignment horizontal="right" vertical="center" wrapText="1" readingOrder="1"/>
    </xf>
    <xf numFmtId="173" fontId="58" fillId="45" borderId="3" xfId="50" applyNumberFormat="1" applyFont="1" applyFill="1" applyBorder="1" applyAlignment="1">
      <alignment horizontal="right" vertical="center" wrapText="1" readingOrder="1"/>
    </xf>
    <xf numFmtId="0" fontId="162" fillId="47" borderId="32" xfId="0" applyFont="1" applyFill="1" applyBorder="1" applyAlignment="1">
      <alignment vertical="center" wrapText="1" readingOrder="1"/>
    </xf>
    <xf numFmtId="182" fontId="155" fillId="47" borderId="3" xfId="50" applyNumberFormat="1" applyFont="1" applyFill="1" applyBorder="1" applyAlignment="1">
      <alignment horizontal="right" vertical="center" wrapText="1" readingOrder="1"/>
    </xf>
    <xf numFmtId="182" fontId="163" fillId="47" borderId="3" xfId="50" applyNumberFormat="1" applyFont="1" applyFill="1" applyBorder="1" applyAlignment="1">
      <alignment horizontal="right" vertical="center" wrapText="1" readingOrder="1"/>
    </xf>
    <xf numFmtId="173" fontId="163" fillId="47" borderId="3" xfId="50" applyNumberFormat="1" applyFont="1" applyFill="1" applyBorder="1" applyAlignment="1">
      <alignment horizontal="right" vertical="center" wrapText="1" readingOrder="1"/>
    </xf>
    <xf numFmtId="9" fontId="163" fillId="47" borderId="3" xfId="2" applyFont="1" applyFill="1" applyBorder="1" applyAlignment="1">
      <alignment horizontal="right" vertical="center" wrapText="1" readingOrder="1"/>
    </xf>
    <xf numFmtId="0" fontId="43" fillId="45" borderId="32" xfId="0" applyFont="1" applyFill="1" applyBorder="1" applyAlignment="1">
      <alignment vertical="center" wrapText="1" readingOrder="1"/>
    </xf>
    <xf numFmtId="182" fontId="66" fillId="45" borderId="3" xfId="50" applyNumberFormat="1" applyFont="1" applyFill="1" applyBorder="1" applyAlignment="1">
      <alignment horizontal="right" vertical="center" wrapText="1" readingOrder="1"/>
    </xf>
    <xf numFmtId="182" fontId="145" fillId="45" borderId="3" xfId="50" applyNumberFormat="1" applyFont="1" applyFill="1" applyBorder="1" applyAlignment="1">
      <alignment horizontal="right" vertical="center" wrapText="1" readingOrder="1"/>
    </xf>
    <xf numFmtId="173" fontId="145" fillId="45" borderId="3" xfId="50" applyNumberFormat="1" applyFont="1" applyFill="1" applyBorder="1" applyAlignment="1">
      <alignment horizontal="right" vertical="center" wrapText="1" readingOrder="1"/>
    </xf>
    <xf numFmtId="9" fontId="145" fillId="45" borderId="3" xfId="2" applyFont="1" applyFill="1" applyBorder="1" applyAlignment="1">
      <alignment horizontal="right" vertical="center" wrapText="1" readingOrder="1"/>
    </xf>
    <xf numFmtId="9" fontId="167" fillId="46" borderId="79" xfId="0" applyNumberFormat="1" applyFont="1" applyFill="1" applyBorder="1" applyAlignment="1">
      <alignment horizontal="center" vertical="center" wrapText="1" readingOrder="1"/>
    </xf>
    <xf numFmtId="182" fontId="143" fillId="0" borderId="3" xfId="50" applyNumberFormat="1" applyFont="1" applyFill="1" applyBorder="1" applyAlignment="1" applyProtection="1">
      <alignment horizontal="right" vertical="center" wrapText="1" readingOrder="1"/>
      <protection locked="0"/>
    </xf>
    <xf numFmtId="171" fontId="143" fillId="0" borderId="3" xfId="1" applyNumberFormat="1" applyFont="1" applyFill="1" applyBorder="1" applyAlignment="1" applyProtection="1">
      <alignment horizontal="center" vertical="center" wrapText="1" readingOrder="1"/>
      <protection locked="0"/>
    </xf>
    <xf numFmtId="9" fontId="144" fillId="0" borderId="3" xfId="2" applyFont="1" applyBorder="1" applyAlignment="1">
      <alignment horizontal="center" vertical="center" wrapText="1"/>
    </xf>
    <xf numFmtId="182" fontId="143" fillId="0" borderId="3" xfId="50" applyNumberFormat="1" applyFont="1" applyFill="1" applyBorder="1" applyAlignment="1" applyProtection="1">
      <alignment horizontal="center" vertical="center" wrapText="1" readingOrder="1"/>
      <protection locked="0"/>
    </xf>
    <xf numFmtId="182" fontId="143" fillId="0" borderId="3" xfId="50" applyNumberFormat="1" applyFont="1" applyFill="1" applyBorder="1" applyAlignment="1" applyProtection="1">
      <alignment vertical="center" wrapText="1" readingOrder="1"/>
      <protection locked="0"/>
    </xf>
    <xf numFmtId="43" fontId="144" fillId="0" borderId="3" xfId="549" applyFont="1" applyBorder="1" applyAlignment="1">
      <alignment horizontal="right" vertical="center" wrapText="1"/>
    </xf>
    <xf numFmtId="10" fontId="144" fillId="0" borderId="3" xfId="550" applyNumberFormat="1" applyFont="1" applyBorder="1" applyAlignment="1">
      <alignment horizontal="right" vertical="center" wrapText="1"/>
    </xf>
    <xf numFmtId="9" fontId="144" fillId="0" borderId="3" xfId="4" applyNumberFormat="1" applyFont="1" applyBorder="1" applyAlignment="1">
      <alignment horizontal="center" vertical="center" wrapText="1"/>
    </xf>
    <xf numFmtId="0" fontId="139" fillId="3" borderId="0" xfId="0" applyFont="1" applyFill="1"/>
    <xf numFmtId="0" fontId="140" fillId="3" borderId="0" xfId="0" applyFont="1" applyFill="1"/>
    <xf numFmtId="9" fontId="145" fillId="0" borderId="75" xfId="0" applyNumberFormat="1" applyFont="1" applyBorder="1" applyAlignment="1">
      <alignment horizontal="center" vertical="center" wrapText="1" readingOrder="1"/>
    </xf>
    <xf numFmtId="0" fontId="58" fillId="0" borderId="0" xfId="0" applyFont="1"/>
    <xf numFmtId="9" fontId="111" fillId="0" borderId="5" xfId="7" applyFont="1" applyBorder="1" applyAlignment="1">
      <alignment horizontal="center" vertical="center" wrapText="1"/>
    </xf>
    <xf numFmtId="0" fontId="95" fillId="0" borderId="0" xfId="0" applyFont="1" applyAlignment="1">
      <alignment vertical="top" wrapText="1" readingOrder="1"/>
    </xf>
    <xf numFmtId="0" fontId="101" fillId="0" borderId="0" xfId="5" applyFont="1" applyAlignment="1">
      <alignment horizontal="left"/>
    </xf>
    <xf numFmtId="180" fontId="120" fillId="0" borderId="0" xfId="5" applyNumberFormat="1" applyFont="1" applyAlignment="1">
      <alignment horizontal="left"/>
    </xf>
    <xf numFmtId="182" fontId="105" fillId="0" borderId="0" xfId="5" applyNumberFormat="1" applyFont="1" applyAlignment="1">
      <alignment horizontal="left"/>
    </xf>
    <xf numFmtId="178" fontId="100" fillId="0" borderId="3" xfId="4" applyNumberFormat="1" applyFont="1" applyBorder="1" applyAlignment="1">
      <alignment vertical="center" wrapText="1" readingOrder="1"/>
    </xf>
    <xf numFmtId="178" fontId="99" fillId="0" borderId="3" xfId="4" applyNumberFormat="1" applyFont="1" applyBorder="1" applyAlignment="1">
      <alignment vertical="center" wrapText="1" readingOrder="1"/>
    </xf>
    <xf numFmtId="178" fontId="100" fillId="0" borderId="3" xfId="0" applyNumberFormat="1" applyFont="1" applyBorder="1" applyAlignment="1">
      <alignment vertical="center" wrapText="1" readingOrder="1"/>
    </xf>
    <xf numFmtId="178" fontId="97" fillId="0" borderId="3" xfId="0" applyNumberFormat="1" applyFont="1" applyBorder="1" applyAlignment="1">
      <alignment vertical="center" wrapText="1" readingOrder="1"/>
    </xf>
    <xf numFmtId="178" fontId="98" fillId="0" borderId="37" xfId="0" applyNumberFormat="1" applyFont="1" applyBorder="1" applyAlignment="1">
      <alignment vertical="center" wrapText="1" readingOrder="1"/>
    </xf>
    <xf numFmtId="0" fontId="95" fillId="0" borderId="0" xfId="0" applyFont="1" applyAlignment="1">
      <alignment vertical="center" wrapText="1" readingOrder="1"/>
    </xf>
    <xf numFmtId="182" fontId="100" fillId="0" borderId="3" xfId="50" applyNumberFormat="1" applyFont="1" applyBorder="1" applyAlignment="1">
      <alignment horizontal="right" vertical="center" wrapText="1" readingOrder="1"/>
    </xf>
    <xf numFmtId="178" fontId="100" fillId="0" borderId="3" xfId="2" applyNumberFormat="1" applyFont="1" applyBorder="1" applyAlignment="1">
      <alignment horizontal="right" vertical="center" wrapText="1" readingOrder="1"/>
    </xf>
    <xf numFmtId="0" fontId="101"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1" fillId="4" borderId="7" xfId="0" applyFont="1" applyFill="1" applyBorder="1" applyAlignment="1">
      <alignment horizontal="left" vertical="center" wrapText="1" readingOrder="1"/>
    </xf>
    <xf numFmtId="0" fontId="44" fillId="0" borderId="60"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0" applyNumberFormat="1" applyFont="1" applyBorder="1" applyAlignment="1">
      <alignment horizontal="right" vertical="center" wrapText="1" readingOrder="1"/>
    </xf>
    <xf numFmtId="178" fontId="51" fillId="0" borderId="3" xfId="50" applyNumberFormat="1" applyFont="1" applyBorder="1" applyAlignment="1">
      <alignment horizontal="right" vertical="center" wrapText="1" readingOrder="1"/>
    </xf>
    <xf numFmtId="178" fontId="51" fillId="0" borderId="3" xfId="50" applyNumberFormat="1" applyFont="1" applyBorder="1" applyAlignment="1">
      <alignment vertical="center" wrapText="1" readingOrder="1"/>
    </xf>
    <xf numFmtId="178" fontId="51" fillId="0" borderId="5" xfId="50" applyNumberFormat="1" applyFont="1" applyBorder="1" applyAlignment="1">
      <alignment horizontal="right" vertical="center" wrapText="1" readingOrder="1"/>
    </xf>
    <xf numFmtId="178" fontId="51" fillId="0" borderId="7" xfId="50" applyNumberFormat="1" applyFont="1" applyBorder="1" applyAlignment="1">
      <alignment horizontal="center" vertical="center" wrapText="1" readingOrder="1"/>
    </xf>
    <xf numFmtId="178" fontId="51" fillId="0" borderId="3" xfId="50" applyNumberFormat="1" applyFont="1" applyBorder="1" applyAlignment="1">
      <alignment horizontal="center" vertical="center" wrapText="1" readingOrder="1"/>
    </xf>
    <xf numFmtId="178" fontId="51" fillId="0" borderId="5" xfId="50" applyNumberFormat="1" applyFont="1" applyBorder="1" applyAlignment="1">
      <alignment horizontal="center" vertical="center" wrapText="1" readingOrder="1"/>
    </xf>
    <xf numFmtId="9" fontId="111" fillId="4" borderId="5" xfId="7" applyFont="1" applyFill="1" applyBorder="1" applyAlignment="1">
      <alignment horizontal="center" vertical="center" wrapText="1"/>
    </xf>
    <xf numFmtId="0" fontId="154" fillId="0" borderId="0" xfId="5" applyFont="1" applyAlignment="1">
      <alignment horizontal="left"/>
    </xf>
    <xf numFmtId="0" fontId="101" fillId="4" borderId="63" xfId="0" applyFont="1" applyFill="1" applyBorder="1" applyAlignment="1">
      <alignment horizontal="left" vertical="center" wrapText="1" readingOrder="1"/>
    </xf>
    <xf numFmtId="9" fontId="145" fillId="0" borderId="0" xfId="0" applyNumberFormat="1" applyFont="1" applyAlignment="1">
      <alignment horizontal="center" vertical="center" wrapText="1" readingOrder="1"/>
    </xf>
    <xf numFmtId="9" fontId="131" fillId="0" borderId="0" xfId="0" applyNumberFormat="1" applyFont="1" applyAlignment="1">
      <alignment horizontal="center" vertical="center" wrapText="1" readingOrder="1"/>
    </xf>
    <xf numFmtId="0" fontId="52" fillId="43" borderId="79"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8" fontId="170" fillId="0" borderId="0" xfId="4" applyNumberFormat="1" applyFont="1" applyAlignment="1">
      <alignment horizontal="center" vertical="center" wrapText="1" readingOrder="1"/>
    </xf>
    <xf numFmtId="9" fontId="124" fillId="0" borderId="3" xfId="7" applyFont="1" applyFill="1" applyBorder="1" applyAlignment="1">
      <alignment horizontal="center" vertical="center" wrapText="1" readingOrder="1"/>
    </xf>
    <xf numFmtId="178" fontId="120" fillId="0" borderId="0" xfId="5" applyNumberFormat="1" applyFont="1" applyAlignment="1">
      <alignment horizontal="left"/>
    </xf>
    <xf numFmtId="5" fontId="100" fillId="0" borderId="3" xfId="50"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1"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32" fillId="0" borderId="78" xfId="7" applyFont="1" applyFill="1" applyBorder="1" applyAlignment="1">
      <alignment horizontal="center" vertical="center" wrapText="1" readingOrder="1"/>
    </xf>
    <xf numFmtId="178" fontId="111" fillId="2" borderId="3" xfId="0" applyNumberFormat="1" applyFont="1" applyFill="1" applyBorder="1" applyAlignment="1">
      <alignment vertical="center" wrapText="1" readingOrder="1"/>
    </xf>
    <xf numFmtId="9" fontId="111" fillId="2" borderId="3" xfId="2" applyFont="1" applyFill="1" applyBorder="1" applyAlignment="1">
      <alignment horizontal="center" vertical="center" wrapText="1" readingOrder="1"/>
    </xf>
    <xf numFmtId="178" fontId="111" fillId="2" borderId="3" xfId="2" applyNumberFormat="1" applyFont="1" applyFill="1" applyBorder="1" applyAlignment="1">
      <alignment vertical="center" wrapText="1" readingOrder="1"/>
    </xf>
    <xf numFmtId="178" fontId="161" fillId="52" borderId="3" xfId="0" applyNumberFormat="1" applyFont="1" applyFill="1" applyBorder="1" applyAlignment="1">
      <alignment vertical="center" wrapText="1" readingOrder="1"/>
    </xf>
    <xf numFmtId="9" fontId="161" fillId="52" borderId="3" xfId="2" applyFont="1" applyFill="1" applyBorder="1" applyAlignment="1">
      <alignment horizontal="center" vertical="center" wrapText="1" readingOrder="1"/>
    </xf>
    <xf numFmtId="178" fontId="161" fillId="52" borderId="3" xfId="2" applyNumberFormat="1" applyFont="1" applyFill="1" applyBorder="1" applyAlignment="1">
      <alignment vertical="center" wrapText="1" readingOrder="1"/>
    </xf>
    <xf numFmtId="0" fontId="161" fillId="51" borderId="3" xfId="4" applyFont="1" applyFill="1" applyBorder="1" applyAlignment="1">
      <alignment horizontal="left" vertical="center" wrapText="1" readingOrder="1"/>
    </xf>
    <xf numFmtId="9" fontId="111" fillId="52" borderId="3" xfId="7" applyFont="1" applyFill="1" applyBorder="1" applyAlignment="1">
      <alignment horizontal="center" vertical="center" wrapText="1" readingOrder="1"/>
    </xf>
    <xf numFmtId="0" fontId="161" fillId="52" borderId="3" xfId="0" applyFont="1" applyFill="1" applyBorder="1" applyAlignment="1">
      <alignment horizontal="center" vertical="center" wrapText="1" readingOrder="1"/>
    </xf>
    <xf numFmtId="3" fontId="122" fillId="52" borderId="3" xfId="4" applyNumberFormat="1" applyFont="1" applyFill="1" applyBorder="1" applyAlignment="1">
      <alignment horizontal="right" vertical="center" wrapText="1" readingOrder="1"/>
    </xf>
    <xf numFmtId="182" fontId="122" fillId="52" borderId="3" xfId="50" applyNumberFormat="1" applyFont="1" applyFill="1" applyBorder="1" applyAlignment="1">
      <alignment horizontal="right" vertical="center" wrapText="1" readingOrder="1"/>
    </xf>
    <xf numFmtId="178" fontId="122" fillId="52" borderId="3" xfId="4" applyNumberFormat="1" applyFont="1" applyFill="1" applyBorder="1" applyAlignment="1">
      <alignment horizontal="right" vertical="center" wrapText="1" readingOrder="1"/>
    </xf>
    <xf numFmtId="5" fontId="122" fillId="52" borderId="3" xfId="50" applyNumberFormat="1" applyFont="1" applyFill="1" applyBorder="1" applyAlignment="1">
      <alignment horizontal="right" vertical="center" wrapText="1" readingOrder="1"/>
    </xf>
    <xf numFmtId="9" fontId="122" fillId="52" borderId="3" xfId="2" applyFont="1" applyFill="1" applyBorder="1" applyAlignment="1">
      <alignment horizontal="center" vertical="center" wrapText="1" readingOrder="1"/>
    </xf>
    <xf numFmtId="9" fontId="122"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1" fillId="53" borderId="3" xfId="0" applyFont="1" applyFill="1" applyBorder="1" applyAlignment="1">
      <alignment horizontal="center" vertical="center" wrapText="1" readingOrder="1"/>
    </xf>
    <xf numFmtId="9" fontId="111" fillId="4" borderId="7" xfId="7" applyFont="1" applyFill="1" applyBorder="1" applyAlignment="1">
      <alignment horizontal="center" vertical="center" wrapText="1"/>
    </xf>
    <xf numFmtId="9" fontId="111" fillId="0" borderId="7" xfId="7" applyFont="1" applyBorder="1" applyAlignment="1">
      <alignment horizontal="center" vertical="center" wrapText="1"/>
    </xf>
    <xf numFmtId="9" fontId="132" fillId="44" borderId="3" xfId="7" applyFont="1" applyFill="1" applyBorder="1" applyAlignment="1">
      <alignment horizontal="center" vertical="center" wrapText="1" readingOrder="1"/>
    </xf>
    <xf numFmtId="0" fontId="159" fillId="51" borderId="3" xfId="4" applyFont="1" applyFill="1" applyBorder="1" applyAlignment="1">
      <alignment horizontal="center" vertical="center" wrapText="1" readingOrder="1"/>
    </xf>
    <xf numFmtId="3" fontId="159" fillId="51" borderId="3" xfId="4" applyNumberFormat="1" applyFont="1" applyFill="1" applyBorder="1" applyAlignment="1">
      <alignment horizontal="center" vertical="center" wrapText="1" readingOrder="1"/>
    </xf>
    <xf numFmtId="172" fontId="122" fillId="52" borderId="3" xfId="6" applyNumberFormat="1" applyFont="1" applyFill="1" applyBorder="1" applyAlignment="1">
      <alignment horizontal="center" vertical="center" wrapText="1" readingOrder="1"/>
    </xf>
    <xf numFmtId="0" fontId="122" fillId="50" borderId="3" xfId="4" applyFont="1" applyFill="1" applyBorder="1" applyAlignment="1">
      <alignment horizontal="center" vertical="center" wrapText="1" readingOrder="1"/>
    </xf>
    <xf numFmtId="178" fontId="122" fillId="50" borderId="3" xfId="4" applyNumberFormat="1" applyFont="1" applyFill="1" applyBorder="1" applyAlignment="1">
      <alignment vertical="center" wrapText="1" readingOrder="1"/>
    </xf>
    <xf numFmtId="9" fontId="122" fillId="50" borderId="3" xfId="2" applyFont="1" applyFill="1" applyBorder="1" applyAlignment="1">
      <alignment horizontal="center" vertical="center" wrapText="1" readingOrder="1"/>
    </xf>
    <xf numFmtId="9" fontId="161" fillId="50" borderId="3" xfId="2" applyFont="1" applyFill="1" applyBorder="1" applyAlignment="1">
      <alignment horizontal="center" vertical="center" wrapText="1" readingOrder="1"/>
    </xf>
    <xf numFmtId="9" fontId="122" fillId="50" borderId="3" xfId="6" applyFont="1" applyFill="1" applyBorder="1" applyAlignment="1">
      <alignment horizontal="center" vertical="center" wrapText="1" readingOrder="1"/>
    </xf>
    <xf numFmtId="172" fontId="122" fillId="50" borderId="3" xfId="6" applyNumberFormat="1" applyFont="1" applyFill="1" applyBorder="1" applyAlignment="1">
      <alignment horizontal="center" vertical="center" wrapText="1" readingOrder="1"/>
    </xf>
    <xf numFmtId="178" fontId="122" fillId="50" borderId="3" xfId="4" applyNumberFormat="1" applyFont="1" applyFill="1" applyBorder="1" applyAlignment="1">
      <alignment horizontal="right" vertical="center" wrapText="1" readingOrder="1"/>
    </xf>
    <xf numFmtId="178" fontId="122" fillId="53" borderId="3" xfId="4" applyNumberFormat="1" applyFont="1" applyFill="1" applyBorder="1" applyAlignment="1">
      <alignment vertical="center" wrapText="1" readingOrder="1"/>
    </xf>
    <xf numFmtId="182" fontId="122" fillId="53" borderId="3" xfId="50" applyNumberFormat="1" applyFont="1" applyFill="1" applyBorder="1" applyAlignment="1">
      <alignment vertical="center" wrapText="1" readingOrder="1"/>
    </xf>
    <xf numFmtId="182" fontId="122" fillId="53" borderId="3" xfId="50" applyNumberFormat="1" applyFont="1" applyFill="1" applyBorder="1" applyAlignment="1">
      <alignment horizontal="right" vertical="center" wrapText="1" readingOrder="1"/>
    </xf>
    <xf numFmtId="9" fontId="122" fillId="53" borderId="3" xfId="2" applyFont="1" applyFill="1" applyBorder="1" applyAlignment="1">
      <alignment horizontal="center" vertical="center" wrapText="1" readingOrder="1"/>
    </xf>
    <xf numFmtId="9" fontId="122" fillId="53" borderId="3" xfId="6" applyFont="1" applyFill="1" applyBorder="1" applyAlignment="1">
      <alignment horizontal="center" vertical="center" wrapText="1" readingOrder="1"/>
    </xf>
    <xf numFmtId="172" fontId="122" fillId="53" borderId="3" xfId="6" applyNumberFormat="1" applyFont="1" applyFill="1" applyBorder="1" applyAlignment="1">
      <alignment horizontal="center" vertical="center" wrapText="1" readingOrder="1"/>
    </xf>
    <xf numFmtId="178" fontId="122" fillId="53" borderId="3" xfId="4" applyNumberFormat="1" applyFont="1" applyFill="1" applyBorder="1" applyAlignment="1">
      <alignment horizontal="right" vertical="center" wrapText="1" readingOrder="1"/>
    </xf>
    <xf numFmtId="9" fontId="111" fillId="4" borderId="10" xfId="7" applyFont="1" applyFill="1" applyBorder="1" applyAlignment="1">
      <alignment horizontal="center" vertical="center" wrapText="1"/>
    </xf>
    <xf numFmtId="182" fontId="122" fillId="52" borderId="3" xfId="50" applyNumberFormat="1" applyFont="1" applyFill="1" applyBorder="1" applyAlignment="1">
      <alignment horizontal="center" vertical="center" wrapText="1" readingOrder="1"/>
    </xf>
    <xf numFmtId="6" fontId="171" fillId="0" borderId="3" xfId="0" applyNumberFormat="1" applyFont="1" applyBorder="1" applyAlignment="1">
      <alignment horizontal="right" vertical="center" wrapText="1" readingOrder="1"/>
    </xf>
    <xf numFmtId="6" fontId="172" fillId="52" borderId="3" xfId="0" applyNumberFormat="1" applyFont="1" applyFill="1" applyBorder="1" applyAlignment="1">
      <alignment horizontal="right" vertical="center" wrapText="1" readingOrder="1"/>
    </xf>
    <xf numFmtId="182" fontId="75" fillId="0" borderId="3" xfId="50" applyNumberFormat="1" applyFont="1" applyBorder="1" applyAlignment="1" applyProtection="1">
      <alignment horizontal="center" vertical="center" wrapText="1" readingOrder="1"/>
      <protection locked="0"/>
    </xf>
    <xf numFmtId="0" fontId="98" fillId="0" borderId="36" xfId="0" applyFont="1" applyBorder="1" applyAlignment="1">
      <alignment horizontal="left" vertical="center" wrapText="1" readingOrder="1"/>
    </xf>
    <xf numFmtId="0" fontId="98" fillId="0" borderId="32" xfId="0" applyFont="1" applyBorder="1" applyAlignment="1">
      <alignment horizontal="left" vertical="center" wrapText="1" readingOrder="1"/>
    </xf>
    <xf numFmtId="0" fontId="111" fillId="2" borderId="32" xfId="0" applyFont="1" applyFill="1" applyBorder="1" applyAlignment="1">
      <alignment horizontal="center" vertical="center" wrapText="1" readingOrder="1"/>
    </xf>
    <xf numFmtId="0" fontId="161" fillId="52" borderId="32" xfId="0" applyFont="1" applyFill="1" applyBorder="1" applyAlignment="1">
      <alignment horizontal="center" vertical="center" wrapText="1" readingOrder="1"/>
    </xf>
    <xf numFmtId="0" fontId="161" fillId="53" borderId="39" xfId="0" applyFont="1" applyFill="1" applyBorder="1" applyAlignment="1">
      <alignment horizontal="center" vertical="center" wrapText="1" readingOrder="1"/>
    </xf>
    <xf numFmtId="178" fontId="161" fillId="53" borderId="40" xfId="0" applyNumberFormat="1" applyFont="1" applyFill="1" applyBorder="1" applyAlignment="1">
      <alignment vertical="center" wrapText="1" readingOrder="1"/>
    </xf>
    <xf numFmtId="9" fontId="161" fillId="53" borderId="40" xfId="2" applyFont="1" applyFill="1" applyBorder="1" applyAlignment="1">
      <alignment horizontal="center" vertical="center" wrapText="1" readingOrder="1"/>
    </xf>
    <xf numFmtId="178" fontId="161" fillId="53" borderId="40" xfId="2" applyNumberFormat="1" applyFont="1" applyFill="1" applyBorder="1" applyAlignment="1">
      <alignment vertical="center" wrapText="1" readingOrder="1"/>
    </xf>
    <xf numFmtId="178" fontId="122" fillId="52" borderId="3" xfId="6" applyNumberFormat="1" applyFont="1" applyFill="1" applyBorder="1" applyAlignment="1">
      <alignment horizontal="right" vertical="center" wrapText="1" readingOrder="1"/>
    </xf>
    <xf numFmtId="178" fontId="122" fillId="53" borderId="3" xfId="6" applyNumberFormat="1" applyFont="1" applyFill="1" applyBorder="1" applyAlignment="1">
      <alignment horizontal="right" vertical="center" wrapText="1" readingOrder="1"/>
    </xf>
    <xf numFmtId="0" fontId="163" fillId="51" borderId="75" xfId="0" applyFont="1" applyFill="1" applyBorder="1" applyAlignment="1">
      <alignment horizontal="left" vertical="center" wrapText="1" readingOrder="1"/>
    </xf>
    <xf numFmtId="0" fontId="163" fillId="51" borderId="75" xfId="0" applyFont="1" applyFill="1" applyBorder="1" applyAlignment="1">
      <alignment horizontal="center" vertical="center" wrapText="1" readingOrder="1"/>
    </xf>
    <xf numFmtId="0" fontId="145" fillId="52" borderId="75" xfId="0" applyFont="1" applyFill="1" applyBorder="1" applyAlignment="1">
      <alignment horizontal="left" vertical="center" wrapText="1" readingOrder="1"/>
    </xf>
    <xf numFmtId="0" fontId="156" fillId="51" borderId="46" xfId="4" applyFont="1" applyFill="1" applyBorder="1" applyAlignment="1" applyProtection="1">
      <alignment horizontal="center" vertical="center" wrapText="1" readingOrder="1"/>
      <protection locked="0"/>
    </xf>
    <xf numFmtId="175" fontId="156" fillId="51" borderId="46" xfId="4" applyNumberFormat="1" applyFont="1" applyFill="1" applyBorder="1" applyAlignment="1" applyProtection="1">
      <alignment horizontal="center" vertical="center" wrapText="1" readingOrder="1"/>
      <protection locked="0"/>
    </xf>
    <xf numFmtId="175" fontId="156" fillId="51" borderId="22" xfId="4" applyNumberFormat="1" applyFont="1" applyFill="1" applyBorder="1" applyAlignment="1" applyProtection="1">
      <alignment horizontal="center" vertical="center" wrapText="1" readingOrder="1"/>
      <protection locked="0"/>
    </xf>
    <xf numFmtId="0" fontId="156" fillId="51" borderId="46" xfId="0" applyFont="1" applyFill="1" applyBorder="1" applyAlignment="1">
      <alignment horizontal="center" vertical="center" wrapText="1"/>
    </xf>
    <xf numFmtId="0" fontId="156" fillId="51" borderId="28" xfId="4" applyFont="1" applyFill="1" applyBorder="1" applyAlignment="1">
      <alignment horizontal="center" vertical="center" wrapText="1" readingOrder="1"/>
    </xf>
    <xf numFmtId="0" fontId="156" fillId="51" borderId="23" xfId="4" applyFont="1" applyFill="1" applyBorder="1" applyAlignment="1">
      <alignment horizontal="center" vertical="center" wrapText="1" readingOrder="1"/>
    </xf>
    <xf numFmtId="0" fontId="57" fillId="50" borderId="47" xfId="4" applyFont="1" applyFill="1" applyBorder="1" applyAlignment="1" applyProtection="1">
      <alignment horizontal="center" vertical="center" wrapText="1" readingOrder="1"/>
      <protection locked="0"/>
    </xf>
    <xf numFmtId="173" fontId="63" fillId="50" borderId="47" xfId="4" applyNumberFormat="1"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right" vertical="center" wrapText="1" readingOrder="1"/>
      <protection locked="0"/>
    </xf>
    <xf numFmtId="9" fontId="63" fillId="50" borderId="47" xfId="2" applyFont="1" applyFill="1" applyBorder="1" applyAlignment="1" applyProtection="1">
      <alignment horizontal="center" vertical="center" wrapText="1" readingOrder="1"/>
      <protection locked="0"/>
    </xf>
    <xf numFmtId="0" fontId="57" fillId="50" borderId="58" xfId="4" applyFont="1" applyFill="1" applyBorder="1" applyAlignment="1" applyProtection="1">
      <alignment horizontal="center" vertical="center" wrapText="1" readingOrder="1"/>
      <protection locked="0"/>
    </xf>
    <xf numFmtId="173" fontId="63" fillId="50" borderId="58" xfId="4" applyNumberFormat="1"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right" vertical="center" wrapText="1" readingOrder="1"/>
      <protection locked="0"/>
    </xf>
    <xf numFmtId="9" fontId="63" fillId="50" borderId="58" xfId="2" applyFont="1" applyFill="1" applyBorder="1" applyAlignment="1" applyProtection="1">
      <alignment horizontal="center" vertical="center" wrapText="1" readingOrder="1"/>
      <protection locked="0"/>
    </xf>
    <xf numFmtId="0" fontId="162" fillId="51" borderId="46" xfId="4" applyFont="1" applyFill="1" applyBorder="1" applyAlignment="1" applyProtection="1">
      <alignment horizontal="center" vertical="center" wrapText="1" readingOrder="1"/>
      <protection locked="0"/>
    </xf>
    <xf numFmtId="173" fontId="163" fillId="51" borderId="46" xfId="4" applyNumberFormat="1" applyFont="1" applyFill="1" applyBorder="1" applyAlignment="1" applyProtection="1">
      <alignment horizontal="right" vertical="center" wrapText="1" readingOrder="1"/>
      <protection locked="0"/>
    </xf>
    <xf numFmtId="9" fontId="163" fillId="51" borderId="46" xfId="2" applyFont="1" applyFill="1" applyBorder="1" applyAlignment="1" applyProtection="1">
      <alignment horizontal="right" vertical="center" wrapText="1" readingOrder="1"/>
      <protection locked="0"/>
    </xf>
    <xf numFmtId="9" fontId="163" fillId="51" borderId="46" xfId="2" applyFont="1" applyFill="1" applyBorder="1" applyAlignment="1" applyProtection="1">
      <alignment horizontal="center" vertical="center" wrapText="1" readingOrder="1"/>
      <protection locked="0"/>
    </xf>
    <xf numFmtId="0" fontId="162" fillId="51" borderId="24" xfId="4" applyFont="1" applyFill="1" applyBorder="1" applyAlignment="1" applyProtection="1">
      <alignment horizontal="center" vertical="center" wrapText="1" readingOrder="1"/>
      <protection locked="0"/>
    </xf>
    <xf numFmtId="175" fontId="162" fillId="51" borderId="25" xfId="4" applyNumberFormat="1" applyFont="1" applyFill="1" applyBorder="1" applyAlignment="1" applyProtection="1">
      <alignment horizontal="center" vertical="center" wrapText="1" readingOrder="1"/>
      <protection locked="0"/>
    </xf>
    <xf numFmtId="0" fontId="162" fillId="51" borderId="25" xfId="0" applyFont="1" applyFill="1" applyBorder="1" applyAlignment="1">
      <alignment horizontal="center" vertical="center" wrapText="1"/>
    </xf>
    <xf numFmtId="0" fontId="162" fillId="51" borderId="25" xfId="4" applyFont="1" applyFill="1" applyBorder="1" applyAlignment="1" applyProtection="1">
      <alignment horizontal="center" vertical="center" wrapText="1" readingOrder="1"/>
      <protection locked="0"/>
    </xf>
    <xf numFmtId="0" fontId="162" fillId="51" borderId="26" xfId="0" applyFont="1" applyFill="1" applyBorder="1" applyAlignment="1">
      <alignment horizontal="center" vertical="center" wrapText="1"/>
    </xf>
    <xf numFmtId="0" fontId="57" fillId="50" borderId="32" xfId="4" applyFont="1" applyFill="1" applyBorder="1" applyAlignment="1" applyProtection="1">
      <alignment horizontal="center" vertical="center" wrapText="1" readingOrder="1"/>
      <protection locked="0"/>
    </xf>
    <xf numFmtId="0" fontId="57" fillId="50" borderId="60" xfId="4" applyFont="1" applyFill="1" applyBorder="1" applyAlignment="1" applyProtection="1">
      <alignment horizontal="center" vertical="center" wrapText="1" readingOrder="1"/>
      <protection locked="0"/>
    </xf>
    <xf numFmtId="175" fontId="162" fillId="51" borderId="24" xfId="4" applyNumberFormat="1" applyFont="1" applyFill="1" applyBorder="1" applyAlignment="1" applyProtection="1">
      <alignment horizontal="center" vertical="center" wrapText="1" readingOrder="1"/>
      <protection locked="0"/>
    </xf>
    <xf numFmtId="3" fontId="163" fillId="51" borderId="24" xfId="4" applyNumberFormat="1" applyFont="1" applyFill="1" applyBorder="1" applyAlignment="1" applyProtection="1">
      <alignment horizontal="center" vertical="center" wrapText="1" readingOrder="1"/>
      <protection locked="0"/>
    </xf>
    <xf numFmtId="3" fontId="163" fillId="51" borderId="25" xfId="4" applyNumberFormat="1" applyFont="1" applyFill="1" applyBorder="1" applyAlignment="1" applyProtection="1">
      <alignment horizontal="center" vertical="center" wrapText="1" readingOrder="1"/>
      <protection locked="0"/>
    </xf>
    <xf numFmtId="173" fontId="163" fillId="51" borderId="25" xfId="4" applyNumberFormat="1" applyFont="1" applyFill="1" applyBorder="1" applyAlignment="1" applyProtection="1">
      <alignment horizontal="right" vertical="center" wrapText="1" readingOrder="1"/>
      <protection locked="0"/>
    </xf>
    <xf numFmtId="9" fontId="163" fillId="51" borderId="25" xfId="2" applyFont="1" applyFill="1" applyBorder="1" applyAlignment="1" applyProtection="1">
      <alignment horizontal="right" vertical="center" wrapText="1" readingOrder="1"/>
      <protection locked="0"/>
    </xf>
    <xf numFmtId="9" fontId="163" fillId="51" borderId="25" xfId="4" applyNumberFormat="1" applyFont="1" applyFill="1" applyBorder="1" applyAlignment="1">
      <alignment horizontal="center" vertical="center" wrapText="1" readingOrder="1"/>
    </xf>
    <xf numFmtId="9" fontId="163" fillId="51" borderId="26" xfId="2" applyFont="1" applyFill="1" applyBorder="1" applyAlignment="1" applyProtection="1">
      <alignment horizontal="center" vertical="center" wrapText="1" readingOrder="1"/>
      <protection locked="0"/>
    </xf>
    <xf numFmtId="3" fontId="63" fillId="50" borderId="32" xfId="4" applyNumberFormat="1" applyFont="1" applyFill="1" applyBorder="1" applyAlignment="1" applyProtection="1">
      <alignment horizontal="center" vertical="center" wrapText="1" readingOrder="1"/>
      <protection locked="0"/>
    </xf>
    <xf numFmtId="3" fontId="63" fillId="50" borderId="3" xfId="4" applyNumberFormat="1" applyFont="1" applyFill="1" applyBorder="1" applyAlignment="1" applyProtection="1">
      <alignment horizontal="center" vertical="center" wrapText="1" readingOrder="1"/>
      <protection locked="0"/>
    </xf>
    <xf numFmtId="173" fontId="63" fillId="50" borderId="3" xfId="4" applyNumberFormat="1" applyFont="1" applyFill="1" applyBorder="1" applyAlignment="1" applyProtection="1">
      <alignment horizontal="right" vertical="center" wrapText="1" readingOrder="1"/>
      <protection locked="0"/>
    </xf>
    <xf numFmtId="9" fontId="63" fillId="50" borderId="3" xfId="2" applyFont="1" applyFill="1" applyBorder="1" applyAlignment="1" applyProtection="1">
      <alignment horizontal="right" vertical="center" wrapText="1" readingOrder="1"/>
      <protection locked="0"/>
    </xf>
    <xf numFmtId="9" fontId="56" fillId="50" borderId="3" xfId="4" applyNumberFormat="1" applyFont="1" applyFill="1" applyBorder="1" applyAlignment="1">
      <alignment horizontal="center" vertical="center" wrapText="1" readingOrder="1"/>
    </xf>
    <xf numFmtId="9" fontId="56" fillId="50" borderId="33" xfId="4" applyNumberFormat="1" applyFont="1" applyFill="1" applyBorder="1" applyAlignment="1">
      <alignment horizontal="center" vertical="center" wrapText="1" readingOrder="1"/>
    </xf>
    <xf numFmtId="3" fontId="63" fillId="50" borderId="60" xfId="4" applyNumberFormat="1" applyFont="1" applyFill="1" applyBorder="1" applyAlignment="1" applyProtection="1">
      <alignment horizontal="center" vertical="center" wrapText="1" readingOrder="1"/>
      <protection locked="0"/>
    </xf>
    <xf numFmtId="3" fontId="63" fillId="50" borderId="5" xfId="4" applyNumberFormat="1" applyFont="1" applyFill="1" applyBorder="1" applyAlignment="1" applyProtection="1">
      <alignment horizontal="center" vertical="center" wrapText="1" readingOrder="1"/>
      <protection locked="0"/>
    </xf>
    <xf numFmtId="173" fontId="63" fillId="50" borderId="5" xfId="4" applyNumberFormat="1"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right" vertical="center" wrapText="1" readingOrder="1"/>
      <protection locked="0"/>
    </xf>
    <xf numFmtId="9" fontId="63" fillId="50" borderId="5" xfId="2" applyFont="1" applyFill="1" applyBorder="1" applyAlignment="1" applyProtection="1">
      <alignment horizontal="center" vertical="center" wrapText="1" readingOrder="1"/>
      <protection locked="0"/>
    </xf>
    <xf numFmtId="9" fontId="63" fillId="50" borderId="34" xfId="2" applyFont="1" applyFill="1" applyBorder="1" applyAlignment="1" applyProtection="1">
      <alignment horizontal="center" vertical="center" wrapText="1" readingOrder="1"/>
      <protection locked="0"/>
    </xf>
    <xf numFmtId="0" fontId="162" fillId="51" borderId="42" xfId="4" applyFont="1" applyFill="1" applyBorder="1" applyAlignment="1" applyProtection="1">
      <alignment horizontal="center" vertical="center" wrapText="1" readingOrder="1"/>
      <protection locked="0"/>
    </xf>
    <xf numFmtId="175" fontId="162" fillId="51" borderId="43" xfId="4" applyNumberFormat="1" applyFont="1" applyFill="1" applyBorder="1" applyAlignment="1" applyProtection="1">
      <alignment horizontal="center" vertical="center" wrapText="1" readingOrder="1"/>
      <protection locked="0"/>
    </xf>
    <xf numFmtId="0" fontId="162" fillId="51" borderId="43" xfId="0" applyFont="1" applyFill="1" applyBorder="1" applyAlignment="1">
      <alignment horizontal="center" vertical="center" wrapText="1"/>
    </xf>
    <xf numFmtId="0" fontId="162" fillId="51" borderId="43" xfId="4" applyFont="1" applyFill="1" applyBorder="1" applyAlignment="1" applyProtection="1">
      <alignment horizontal="center" vertical="center" wrapText="1" readingOrder="1"/>
      <protection locked="0"/>
    </xf>
    <xf numFmtId="0" fontId="162" fillId="51" borderId="43" xfId="4" applyFont="1" applyFill="1" applyBorder="1" applyAlignment="1">
      <alignment horizontal="center" vertical="center" wrapText="1"/>
    </xf>
    <xf numFmtId="0" fontId="162" fillId="51" borderId="78" xfId="0" applyFont="1" applyFill="1" applyBorder="1" applyAlignment="1">
      <alignment horizontal="center" vertical="center" wrapText="1"/>
    </xf>
    <xf numFmtId="182" fontId="163" fillId="51" borderId="25" xfId="50" applyNumberFormat="1" applyFont="1" applyFill="1" applyBorder="1" applyAlignment="1" applyProtection="1">
      <alignment horizontal="center" vertical="center" wrapText="1" readingOrder="1"/>
      <protection locked="0"/>
    </xf>
    <xf numFmtId="182" fontId="163" fillId="51" borderId="25" xfId="50" applyNumberFormat="1" applyFont="1" applyFill="1" applyBorder="1" applyAlignment="1" applyProtection="1">
      <alignment horizontal="right" vertical="center" wrapText="1" readingOrder="1"/>
      <protection locked="0"/>
    </xf>
    <xf numFmtId="173" fontId="163" fillId="51" borderId="25" xfId="1" applyNumberFormat="1" applyFont="1" applyFill="1" applyBorder="1" applyAlignment="1">
      <alignment horizontal="right" vertical="center" wrapText="1" readingOrder="1"/>
    </xf>
    <xf numFmtId="182" fontId="163" fillId="51" borderId="25" xfId="50" applyNumberFormat="1" applyFont="1" applyFill="1" applyBorder="1" applyAlignment="1">
      <alignment horizontal="right" vertical="center" wrapText="1" readingOrder="1"/>
    </xf>
    <xf numFmtId="9" fontId="163" fillId="51" borderId="25" xfId="4" applyNumberFormat="1" applyFont="1" applyFill="1" applyBorder="1" applyAlignment="1">
      <alignment horizontal="right" vertical="center" wrapText="1" readingOrder="1"/>
    </xf>
    <xf numFmtId="9" fontId="163" fillId="51" borderId="26" xfId="2" applyFont="1" applyFill="1" applyBorder="1" applyAlignment="1" applyProtection="1">
      <alignment horizontal="right" vertical="center" wrapText="1" readingOrder="1"/>
      <protection locked="0"/>
    </xf>
    <xf numFmtId="182" fontId="63" fillId="50" borderId="3" xfId="50" applyNumberFormat="1" applyFont="1" applyFill="1" applyBorder="1" applyAlignment="1" applyProtection="1">
      <alignment horizontal="center" vertical="center" wrapText="1" readingOrder="1"/>
      <protection locked="0"/>
    </xf>
    <xf numFmtId="182" fontId="63" fillId="50" borderId="3" xfId="50" applyNumberFormat="1" applyFont="1" applyFill="1" applyBorder="1" applyAlignment="1" applyProtection="1">
      <alignment horizontal="right" vertical="center" wrapText="1" readingOrder="1"/>
      <protection locked="0"/>
    </xf>
    <xf numFmtId="173" fontId="56" fillId="50" borderId="3" xfId="1" applyNumberFormat="1" applyFont="1" applyFill="1" applyBorder="1" applyAlignment="1">
      <alignment horizontal="right" vertical="center" wrapText="1" readingOrder="1"/>
    </xf>
    <xf numFmtId="182" fontId="56" fillId="50" borderId="3" xfId="50" applyNumberFormat="1" applyFont="1" applyFill="1" applyBorder="1" applyAlignment="1">
      <alignment horizontal="right" vertical="center" wrapText="1" readingOrder="1"/>
    </xf>
    <xf numFmtId="9" fontId="56" fillId="50" borderId="3" xfId="4" applyNumberFormat="1" applyFont="1" applyFill="1" applyBorder="1" applyAlignment="1">
      <alignment horizontal="right" vertical="center" wrapText="1" readingOrder="1"/>
    </xf>
    <xf numFmtId="9" fontId="63" fillId="50" borderId="33" xfId="2" applyFont="1" applyFill="1" applyBorder="1" applyAlignment="1" applyProtection="1">
      <alignment horizontal="right" vertical="center" wrapText="1" readingOrder="1"/>
      <protection locked="0"/>
    </xf>
    <xf numFmtId="182" fontId="63" fillId="50" borderId="5" xfId="50" applyNumberFormat="1" applyFont="1" applyFill="1" applyBorder="1" applyAlignment="1" applyProtection="1">
      <alignment horizontal="center" vertical="center" wrapText="1" readingOrder="1"/>
      <protection locked="0"/>
    </xf>
    <xf numFmtId="182" fontId="63" fillId="50" borderId="5" xfId="50" applyNumberFormat="1" applyFont="1" applyFill="1" applyBorder="1" applyAlignment="1" applyProtection="1">
      <alignment horizontal="right" vertical="center" wrapText="1" readingOrder="1"/>
      <protection locked="0"/>
    </xf>
    <xf numFmtId="173" fontId="56" fillId="50" borderId="5" xfId="1" applyNumberFormat="1" applyFont="1" applyFill="1" applyBorder="1" applyAlignment="1">
      <alignment horizontal="right" vertical="center" wrapText="1" readingOrder="1"/>
    </xf>
    <xf numFmtId="182" fontId="56" fillId="50" borderId="5" xfId="50" applyNumberFormat="1" applyFont="1" applyFill="1" applyBorder="1" applyAlignment="1">
      <alignment horizontal="right" vertical="center" wrapText="1" readingOrder="1"/>
    </xf>
    <xf numFmtId="9" fontId="63" fillId="50" borderId="34" xfId="2" applyFont="1" applyFill="1" applyBorder="1" applyAlignment="1" applyProtection="1">
      <alignment horizontal="right" vertical="center" wrapText="1" readingOrder="1"/>
      <protection locked="0"/>
    </xf>
    <xf numFmtId="0" fontId="175" fillId="0" borderId="0" xfId="0" applyFont="1"/>
    <xf numFmtId="0" fontId="145" fillId="52" borderId="75" xfId="0" applyFont="1" applyFill="1" applyBorder="1" applyAlignment="1">
      <alignment horizontal="center" vertical="center" wrapText="1" readingOrder="1"/>
    </xf>
    <xf numFmtId="0" fontId="159" fillId="51" borderId="24" xfId="0" applyFont="1" applyFill="1" applyBorder="1" applyAlignment="1">
      <alignment horizontal="center" vertical="center" wrapText="1" readingOrder="1"/>
    </xf>
    <xf numFmtId="0" fontId="159" fillId="51" borderId="25" xfId="0" applyFont="1" applyFill="1" applyBorder="1" applyAlignment="1">
      <alignment horizontal="center" vertical="center" wrapText="1" readingOrder="1"/>
    </xf>
    <xf numFmtId="0" fontId="160" fillId="52" borderId="32" xfId="0" applyFont="1" applyFill="1" applyBorder="1" applyAlignment="1">
      <alignment horizontal="left" vertical="center" wrapText="1" readingOrder="1"/>
    </xf>
    <xf numFmtId="0" fontId="159" fillId="51" borderId="86" xfId="0" applyFont="1" applyFill="1" applyBorder="1" applyAlignment="1">
      <alignment horizontal="center" vertical="center" wrapText="1" readingOrder="1"/>
    </xf>
    <xf numFmtId="0" fontId="159" fillId="51" borderId="13" xfId="0" applyFont="1" applyFill="1" applyBorder="1" applyAlignment="1">
      <alignment horizontal="center" vertical="center" wrapText="1" readingOrder="1"/>
    </xf>
    <xf numFmtId="0" fontId="159" fillId="51" borderId="29" xfId="0" applyFont="1" applyFill="1" applyBorder="1" applyAlignment="1">
      <alignment horizontal="center" vertical="center" wrapText="1" readingOrder="1"/>
    </xf>
    <xf numFmtId="9" fontId="159" fillId="51" borderId="29" xfId="2" applyFont="1" applyFill="1" applyBorder="1" applyAlignment="1">
      <alignment horizontal="center" vertical="center" wrapText="1" readingOrder="1"/>
    </xf>
    <xf numFmtId="15" fontId="118" fillId="0" borderId="0" xfId="0" applyNumberFormat="1" applyFont="1" applyAlignment="1">
      <alignment vertical="center" wrapText="1" readingOrder="1"/>
    </xf>
    <xf numFmtId="0" fontId="101" fillId="0" borderId="51" xfId="0" applyFont="1" applyBorder="1" applyAlignment="1">
      <alignment horizontal="left" vertical="center" wrapText="1" readingOrder="1"/>
    </xf>
    <xf numFmtId="0" fontId="101" fillId="0" borderId="10" xfId="0" applyFont="1" applyBorder="1" applyAlignment="1">
      <alignment horizontal="left" vertical="center" wrapText="1" readingOrder="1"/>
    </xf>
    <xf numFmtId="0" fontId="101" fillId="4" borderId="29" xfId="0" applyFont="1" applyFill="1" applyBorder="1" applyAlignment="1">
      <alignment horizontal="left" vertical="center" wrapText="1" readingOrder="1"/>
    </xf>
    <xf numFmtId="9" fontId="111" fillId="4" borderId="51" xfId="7" applyFont="1" applyFill="1" applyBorder="1" applyAlignment="1">
      <alignment horizontal="center" vertical="center" wrapText="1"/>
    </xf>
    <xf numFmtId="0" fontId="159" fillId="0" borderId="0" xfId="0" applyFont="1" applyAlignment="1">
      <alignment horizontal="center" vertical="center" wrapText="1" readingOrder="1"/>
    </xf>
    <xf numFmtId="177" fontId="96" fillId="0" borderId="0" xfId="0" applyNumberFormat="1" applyFont="1" applyAlignment="1">
      <alignment horizontal="left"/>
    </xf>
    <xf numFmtId="178" fontId="148" fillId="43" borderId="79" xfId="0" applyNumberFormat="1" applyFont="1" applyFill="1" applyBorder="1" applyAlignment="1">
      <alignment horizontal="center" vertical="center" wrapText="1" readingOrder="1"/>
    </xf>
    <xf numFmtId="178" fontId="148" fillId="43" borderId="79" xfId="50" applyNumberFormat="1" applyFont="1" applyFill="1" applyBorder="1" applyAlignment="1">
      <alignment horizontal="center" vertical="center" wrapText="1" readingOrder="1"/>
    </xf>
    <xf numFmtId="178" fontId="150" fillId="45" borderId="79" xfId="0" applyNumberFormat="1" applyFont="1" applyFill="1" applyBorder="1" applyAlignment="1">
      <alignment horizontal="center" vertical="center" wrapText="1" readingOrder="1"/>
    </xf>
    <xf numFmtId="178" fontId="150" fillId="45" borderId="79" xfId="50" applyNumberFormat="1" applyFont="1" applyFill="1" applyBorder="1" applyAlignment="1">
      <alignment horizontal="center" vertical="center" wrapText="1" readingOrder="1"/>
    </xf>
    <xf numFmtId="178" fontId="153" fillId="43" borderId="79" xfId="50" applyNumberFormat="1" applyFont="1" applyFill="1" applyBorder="1" applyAlignment="1">
      <alignment horizontal="center" vertical="center" wrapText="1" readingOrder="1"/>
    </xf>
    <xf numFmtId="178" fontId="150" fillId="43" borderId="79" xfId="50" applyNumberFormat="1" applyFont="1" applyFill="1" applyBorder="1" applyAlignment="1">
      <alignment horizontal="center" vertical="center" wrapText="1" readingOrder="1"/>
    </xf>
    <xf numFmtId="178" fontId="167" fillId="46" borderId="79" xfId="50" applyNumberFormat="1" applyFont="1" applyFill="1" applyBorder="1" applyAlignment="1">
      <alignment horizontal="center" vertical="center" wrapText="1" readingOrder="1"/>
    </xf>
    <xf numFmtId="178" fontId="159" fillId="51" borderId="29" xfId="0" applyNumberFormat="1" applyFont="1" applyFill="1" applyBorder="1" applyAlignment="1">
      <alignment horizontal="center" vertical="center" wrapText="1" readingOrder="1"/>
    </xf>
    <xf numFmtId="0" fontId="159" fillId="51" borderId="37" xfId="0" applyFont="1" applyFill="1" applyBorder="1" applyAlignment="1">
      <alignment horizontal="center" vertical="center" wrapText="1" readingOrder="1"/>
    </xf>
    <xf numFmtId="0" fontId="159" fillId="51" borderId="89" xfId="0" applyFont="1" applyFill="1" applyBorder="1" applyAlignment="1">
      <alignment horizontal="center" vertical="center" wrapText="1" readingOrder="1"/>
    </xf>
    <xf numFmtId="0" fontId="146" fillId="47" borderId="85" xfId="0" applyFont="1" applyFill="1" applyBorder="1" applyAlignment="1">
      <alignment horizontal="center" vertical="center" wrapText="1" readingOrder="1"/>
    </xf>
    <xf numFmtId="178" fontId="148" fillId="0" borderId="79" xfId="50" applyNumberFormat="1" applyFont="1" applyFill="1" applyBorder="1" applyAlignment="1">
      <alignment horizontal="center" vertical="center" wrapText="1" readingOrder="1"/>
    </xf>
    <xf numFmtId="178" fontId="167" fillId="46" borderId="79" xfId="0" applyNumberFormat="1" applyFont="1" applyFill="1" applyBorder="1" applyAlignment="1">
      <alignment horizontal="center" vertical="center" wrapText="1" readingOrder="1"/>
    </xf>
    <xf numFmtId="0" fontId="152" fillId="47" borderId="85" xfId="0" applyFont="1" applyFill="1" applyBorder="1" applyAlignment="1">
      <alignment horizontal="center" vertical="center" wrapText="1" readingOrder="1"/>
    </xf>
    <xf numFmtId="15" fontId="119"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3" fillId="0" borderId="43" xfId="50" applyNumberFormat="1" applyFont="1" applyFill="1" applyBorder="1" applyAlignment="1" applyProtection="1">
      <alignment vertical="center" wrapText="1" readingOrder="1"/>
      <protection locked="0"/>
    </xf>
    <xf numFmtId="171" fontId="143" fillId="0" borderId="43" xfId="1" applyNumberFormat="1" applyFont="1" applyFill="1" applyBorder="1" applyAlignment="1" applyProtection="1">
      <alignment horizontal="center" vertical="center" wrapText="1" readingOrder="1"/>
      <protection locked="0"/>
    </xf>
    <xf numFmtId="9" fontId="143" fillId="0" borderId="43" xfId="2" applyFont="1" applyFill="1" applyBorder="1" applyAlignment="1" applyProtection="1">
      <alignment horizontal="center" vertical="center" wrapText="1" readingOrder="1"/>
      <protection locked="0"/>
    </xf>
    <xf numFmtId="182" fontId="143" fillId="0" borderId="43" xfId="50" applyNumberFormat="1" applyFont="1" applyFill="1" applyBorder="1" applyAlignment="1" applyProtection="1">
      <alignment horizontal="center" vertical="center" wrapText="1" readingOrder="1"/>
      <protection locked="0"/>
    </xf>
    <xf numFmtId="9" fontId="144" fillId="0" borderId="78"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0" applyNumberFormat="1" applyFont="1" applyBorder="1" applyAlignment="1">
      <alignment horizontal="right" vertical="center" wrapText="1"/>
    </xf>
    <xf numFmtId="182" fontId="61" fillId="0" borderId="7" xfId="50" applyNumberFormat="1" applyFont="1" applyBorder="1" applyAlignment="1" applyProtection="1">
      <alignment horizontal="right" vertical="center" wrapText="1" readingOrder="1"/>
      <protection locked="0"/>
    </xf>
    <xf numFmtId="43" fontId="50" fillId="0" borderId="7" xfId="547" applyFont="1" applyBorder="1" applyAlignment="1">
      <alignment horizontal="right" vertical="center" wrapText="1"/>
    </xf>
    <xf numFmtId="0" fontId="50" fillId="0" borderId="7" xfId="548"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0" applyNumberFormat="1" applyFont="1" applyFill="1" applyBorder="1" applyAlignment="1" applyProtection="1">
      <alignment horizontal="right" vertical="center" wrapText="1" readingOrder="1"/>
      <protection locked="0"/>
    </xf>
    <xf numFmtId="15" fontId="119" fillId="0" borderId="0" xfId="0" applyNumberFormat="1" applyFont="1" applyAlignment="1">
      <alignment vertical="center" readingOrder="1"/>
    </xf>
    <xf numFmtId="178" fontId="119" fillId="0" borderId="0" xfId="0" applyNumberFormat="1" applyFont="1" applyAlignment="1">
      <alignment vertical="center" readingOrder="1"/>
    </xf>
    <xf numFmtId="15" fontId="177" fillId="0" borderId="0" xfId="0" applyNumberFormat="1" applyFont="1" applyAlignment="1">
      <alignment vertical="center" readingOrder="1"/>
    </xf>
    <xf numFmtId="0" fontId="121" fillId="0" borderId="0" xfId="0" applyFont="1" applyAlignment="1">
      <alignment horizontal="left" vertical="top" readingOrder="1"/>
    </xf>
    <xf numFmtId="0" fontId="101" fillId="0" borderId="3" xfId="0" applyFont="1" applyBorder="1" applyAlignment="1">
      <alignment vertical="center" wrapText="1" readingOrder="1"/>
    </xf>
    <xf numFmtId="0" fontId="101" fillId="4" borderId="3" xfId="0" applyFont="1" applyFill="1" applyBorder="1" applyAlignment="1">
      <alignment vertical="center" wrapText="1" readingOrder="1"/>
    </xf>
    <xf numFmtId="0" fontId="101" fillId="0" borderId="7" xfId="0" applyFont="1" applyBorder="1" applyAlignment="1">
      <alignment vertical="center" wrapText="1" readingOrder="1"/>
    </xf>
    <xf numFmtId="0" fontId="101" fillId="4" borderId="7" xfId="0" applyFont="1" applyFill="1" applyBorder="1" applyAlignment="1">
      <alignment vertical="center" wrapText="1" readingOrder="1"/>
    </xf>
    <xf numFmtId="0" fontId="101" fillId="0" borderId="51" xfId="0" applyFont="1" applyBorder="1" applyAlignment="1">
      <alignment vertical="center" wrapText="1" readingOrder="1"/>
    </xf>
    <xf numFmtId="0" fontId="101" fillId="0" borderId="10" xfId="0" applyFont="1" applyBorder="1" applyAlignment="1">
      <alignment vertical="center" wrapText="1" readingOrder="1"/>
    </xf>
    <xf numFmtId="0" fontId="101" fillId="4" borderId="63" xfId="0" applyFont="1" applyFill="1" applyBorder="1" applyAlignment="1">
      <alignment vertical="center" wrapText="1" readingOrder="1"/>
    </xf>
    <xf numFmtId="0" fontId="176" fillId="0" borderId="0" xfId="0" applyFont="1" applyAlignment="1">
      <alignment vertical="center" wrapText="1" readingOrder="1"/>
    </xf>
    <xf numFmtId="0" fontId="101" fillId="4" borderId="29" xfId="0" applyFont="1" applyFill="1" applyBorder="1" applyAlignment="1">
      <alignment vertical="center" wrapText="1" readingOrder="1"/>
    </xf>
    <xf numFmtId="0" fontId="142" fillId="0" borderId="0" xfId="0" applyFont="1" applyAlignment="1">
      <alignment vertical="center" wrapText="1"/>
    </xf>
    <xf numFmtId="0" fontId="101" fillId="4" borderId="0" xfId="0" applyFont="1" applyFill="1" applyAlignment="1">
      <alignment vertical="center" wrapText="1"/>
    </xf>
    <xf numFmtId="0" fontId="0" fillId="0" borderId="0" xfId="0" applyAlignment="1">
      <alignment horizontal="center" vertical="center" wrapText="1"/>
    </xf>
    <xf numFmtId="15" fontId="119" fillId="0" borderId="0" xfId="0" applyNumberFormat="1" applyFont="1" applyAlignment="1">
      <alignment horizontal="left" vertical="center" wrapText="1" readingOrder="1"/>
    </xf>
    <xf numFmtId="0" fontId="0" fillId="0" borderId="0" xfId="0" applyAlignment="1">
      <alignment horizontal="left" vertical="center" wrapText="1"/>
    </xf>
    <xf numFmtId="15" fontId="179" fillId="0" borderId="0" xfId="0" applyNumberFormat="1" applyFont="1" applyAlignment="1">
      <alignment vertical="center" readingOrder="1"/>
    </xf>
    <xf numFmtId="0" fontId="2" fillId="0" borderId="0" xfId="0" applyFont="1"/>
    <xf numFmtId="0" fontId="163" fillId="51" borderId="24" xfId="0" applyFont="1" applyFill="1" applyBorder="1" applyAlignment="1">
      <alignment horizontal="center" vertical="center" wrapText="1" readingOrder="1"/>
    </xf>
    <xf numFmtId="0" fontId="164" fillId="51" borderId="25" xfId="0" applyFont="1" applyFill="1" applyBorder="1" applyAlignment="1">
      <alignment horizontal="left" vertical="center" wrapText="1" readingOrder="1"/>
    </xf>
    <xf numFmtId="178" fontId="165" fillId="51" borderId="25" xfId="50" applyNumberFormat="1" applyFont="1" applyFill="1" applyBorder="1" applyAlignment="1">
      <alignment horizontal="right" vertical="center" wrapText="1" readingOrder="1"/>
    </xf>
    <xf numFmtId="9" fontId="165" fillId="51" borderId="25" xfId="2" applyFont="1" applyFill="1" applyBorder="1" applyAlignment="1">
      <alignment horizontal="right" vertical="center" wrapText="1" readingOrder="1"/>
    </xf>
    <xf numFmtId="178" fontId="165" fillId="51" borderId="25" xfId="50" applyNumberFormat="1" applyFont="1" applyFill="1" applyBorder="1" applyAlignment="1">
      <alignment horizontal="center" vertical="center" wrapText="1" readingOrder="1"/>
    </xf>
    <xf numFmtId="9" fontId="165" fillId="51" borderId="25" xfId="0" applyNumberFormat="1" applyFont="1" applyFill="1" applyBorder="1" applyAlignment="1">
      <alignment horizontal="center" vertical="center" wrapText="1" readingOrder="1"/>
    </xf>
    <xf numFmtId="9" fontId="165" fillId="51" borderId="26" xfId="0" applyNumberFormat="1" applyFont="1" applyFill="1" applyBorder="1" applyAlignment="1">
      <alignment horizontal="center" vertical="center" wrapText="1" readingOrder="1"/>
    </xf>
    <xf numFmtId="0" fontId="162" fillId="51" borderId="24" xfId="0" applyFont="1" applyFill="1" applyBorder="1" applyAlignment="1">
      <alignment horizontal="center" vertical="center" wrapText="1" readingOrder="1"/>
    </xf>
    <xf numFmtId="0" fontId="162" fillId="51" borderId="25" xfId="0" applyFont="1" applyFill="1" applyBorder="1" applyAlignment="1">
      <alignment horizontal="center" vertical="center" wrapText="1" readingOrder="1"/>
    </xf>
    <xf numFmtId="0" fontId="162" fillId="51" borderId="26" xfId="0" applyFont="1" applyFill="1" applyBorder="1" applyAlignment="1">
      <alignment horizontal="center" vertical="center" wrapText="1" readingOrder="1"/>
    </xf>
    <xf numFmtId="0" fontId="163" fillId="47" borderId="0" xfId="0" applyFont="1" applyFill="1" applyAlignment="1">
      <alignment horizontal="left" vertical="center" wrapText="1" readingOrder="1"/>
    </xf>
    <xf numFmtId="172" fontId="100" fillId="0" borderId="3" xfId="2" applyNumberFormat="1" applyFont="1" applyFill="1" applyBorder="1" applyAlignment="1">
      <alignment horizontal="center" vertical="center" wrapText="1" readingOrder="1"/>
    </xf>
    <xf numFmtId="172" fontId="100" fillId="0" borderId="3" xfId="2" applyNumberFormat="1" applyFont="1" applyBorder="1" applyAlignment="1">
      <alignment horizontal="center" vertical="center" wrapText="1" readingOrder="1"/>
    </xf>
    <xf numFmtId="172" fontId="100" fillId="4" borderId="3" xfId="7" applyNumberFormat="1" applyFont="1" applyFill="1" applyBorder="1" applyAlignment="1">
      <alignment horizontal="center" vertical="center" wrapText="1"/>
    </xf>
    <xf numFmtId="0" fontId="159" fillId="51" borderId="25" xfId="0" applyFont="1" applyFill="1" applyBorder="1" applyAlignment="1">
      <alignment horizontal="center" vertical="center" readingOrder="1"/>
    </xf>
    <xf numFmtId="9" fontId="159" fillId="51" borderId="25" xfId="2" applyFont="1" applyFill="1" applyBorder="1" applyAlignment="1">
      <alignment horizontal="center" vertical="center" readingOrder="1"/>
    </xf>
    <xf numFmtId="0" fontId="182" fillId="0" borderId="0" xfId="0" applyFont="1"/>
    <xf numFmtId="0" fontId="159" fillId="51" borderId="28" xfId="0" applyFont="1" applyFill="1" applyBorder="1" applyAlignment="1">
      <alignment horizontal="center" vertical="center" wrapText="1" readingOrder="1"/>
    </xf>
    <xf numFmtId="9" fontId="132" fillId="55" borderId="31" xfId="7" applyFont="1" applyFill="1" applyBorder="1" applyAlignment="1">
      <alignment horizontal="center" vertical="center" wrapText="1" readingOrder="1"/>
    </xf>
    <xf numFmtId="9" fontId="132" fillId="0" borderId="3" xfId="7" applyFont="1" applyFill="1" applyBorder="1" applyAlignment="1">
      <alignment horizontal="center" vertical="center" wrapText="1" readingOrder="1"/>
    </xf>
    <xf numFmtId="9" fontId="132" fillId="55" borderId="3" xfId="7" applyFont="1" applyFill="1" applyBorder="1" applyAlignment="1">
      <alignment horizontal="center" vertical="center" wrapText="1" readingOrder="1"/>
    </xf>
    <xf numFmtId="9" fontId="132" fillId="0" borderId="3" xfId="2" applyFont="1" applyFill="1" applyBorder="1" applyAlignment="1">
      <alignment horizontal="center" vertical="center" wrapText="1" readingOrder="1"/>
    </xf>
    <xf numFmtId="178" fontId="134" fillId="0" borderId="0" xfId="0" applyNumberFormat="1" applyFont="1"/>
    <xf numFmtId="178" fontId="0" fillId="0" borderId="0" xfId="0" applyNumberFormat="1" applyAlignment="1">
      <alignment horizontal="left"/>
    </xf>
    <xf numFmtId="188" fontId="126" fillId="56" borderId="1" xfId="0" applyNumberFormat="1" applyFont="1" applyFill="1" applyBorder="1" applyAlignment="1">
      <alignment horizontal="right" vertical="center" wrapText="1" readingOrder="1"/>
    </xf>
    <xf numFmtId="9" fontId="132" fillId="3" borderId="34" xfId="7" applyFont="1" applyFill="1" applyBorder="1" applyAlignment="1">
      <alignment horizontal="center" vertical="center" wrapText="1" readingOrder="1"/>
    </xf>
    <xf numFmtId="9" fontId="132" fillId="55" borderId="26" xfId="7" applyFont="1" applyFill="1" applyBorder="1" applyAlignment="1">
      <alignment horizontal="center" vertical="center" wrapText="1" readingOrder="1"/>
    </xf>
    <xf numFmtId="9" fontId="98" fillId="54"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23" fillId="44" borderId="3" xfId="7" applyFont="1" applyFill="1" applyBorder="1" applyAlignment="1">
      <alignment horizontal="center" vertical="center" wrapText="1" readingOrder="1"/>
    </xf>
    <xf numFmtId="9" fontId="132" fillId="44" borderId="7" xfId="7" applyFont="1" applyFill="1" applyBorder="1" applyAlignment="1">
      <alignment horizontal="center" vertical="center" wrapText="1" readingOrder="1"/>
    </xf>
    <xf numFmtId="9" fontId="161" fillId="54" borderId="3" xfId="2" applyFont="1" applyFill="1" applyBorder="1" applyAlignment="1">
      <alignment horizontal="center" vertical="center" wrapText="1" readingOrder="1"/>
    </xf>
    <xf numFmtId="9" fontId="123" fillId="50" borderId="3" xfId="7" applyFont="1" applyFill="1" applyBorder="1" applyAlignment="1">
      <alignment horizontal="center" vertical="center" wrapText="1" readingOrder="1"/>
    </xf>
    <xf numFmtId="9" fontId="132" fillId="3" borderId="3" xfId="7" applyFont="1" applyFill="1" applyBorder="1" applyAlignment="1">
      <alignment horizontal="center" vertical="center" wrapText="1" readingOrder="1"/>
    </xf>
    <xf numFmtId="9" fontId="123" fillId="59" borderId="3" xfId="7" applyFont="1" applyFill="1" applyBorder="1" applyAlignment="1">
      <alignment horizontal="center" vertical="center" wrapText="1" readingOrder="1"/>
    </xf>
    <xf numFmtId="178" fontId="100" fillId="4" borderId="3" xfId="4" applyNumberFormat="1" applyFont="1" applyFill="1" applyBorder="1" applyAlignment="1">
      <alignment vertical="center" wrapText="1" readingOrder="1"/>
    </xf>
    <xf numFmtId="0" fontId="161" fillId="51" borderId="3" xfId="0" applyFont="1" applyFill="1" applyBorder="1" applyAlignment="1">
      <alignment vertical="center" wrapText="1"/>
    </xf>
    <xf numFmtId="178" fontId="89" fillId="0" borderId="0" xfId="0" applyNumberFormat="1" applyFont="1"/>
    <xf numFmtId="182" fontId="89" fillId="0" borderId="0" xfId="0" applyNumberFormat="1" applyFont="1"/>
    <xf numFmtId="188" fontId="126" fillId="3" borderId="1" xfId="0" applyNumberFormat="1" applyFont="1" applyFill="1" applyBorder="1" applyAlignment="1">
      <alignment horizontal="right" vertical="center" wrapText="1" readingOrder="1"/>
    </xf>
    <xf numFmtId="0" fontId="101" fillId="4" borderId="3" xfId="3" applyFont="1" applyFill="1" applyBorder="1" applyAlignment="1">
      <alignment vertical="center" wrapText="1" readingOrder="1"/>
    </xf>
    <xf numFmtId="185" fontId="183" fillId="0" borderId="1" xfId="0" applyNumberFormat="1" applyFont="1" applyBorder="1" applyAlignment="1">
      <alignment horizontal="right" vertical="center" wrapText="1" readingOrder="1"/>
    </xf>
    <xf numFmtId="0" fontId="184" fillId="0" borderId="1" xfId="0" applyFont="1" applyBorder="1" applyAlignment="1">
      <alignment horizontal="center" vertical="center" wrapText="1" readingOrder="1"/>
    </xf>
    <xf numFmtId="0" fontId="184" fillId="0" borderId="0" xfId="0" applyFont="1" applyAlignment="1">
      <alignment horizontal="center" vertical="center" wrapText="1" readingOrder="1"/>
    </xf>
    <xf numFmtId="0" fontId="184" fillId="54" borderId="0" xfId="0" applyFont="1" applyFill="1" applyAlignment="1">
      <alignment horizontal="center" vertical="center" wrapText="1" readingOrder="1"/>
    </xf>
    <xf numFmtId="0" fontId="185" fillId="0" borderId="0" xfId="0" applyFont="1"/>
    <xf numFmtId="0" fontId="184" fillId="54" borderId="1" xfId="0" applyFont="1" applyFill="1" applyBorder="1" applyAlignment="1">
      <alignment horizontal="center" vertical="center" wrapText="1" readingOrder="1"/>
    </xf>
    <xf numFmtId="0" fontId="183" fillId="0" borderId="1" xfId="0" applyFont="1" applyBorder="1" applyAlignment="1">
      <alignment horizontal="center" vertical="center" wrapText="1" readingOrder="1"/>
    </xf>
    <xf numFmtId="0" fontId="183" fillId="0" borderId="1" xfId="0" applyFont="1" applyBorder="1" applyAlignment="1">
      <alignment horizontal="left" vertical="center" wrapText="1" readingOrder="1"/>
    </xf>
    <xf numFmtId="0" fontId="183" fillId="0" borderId="1" xfId="0" applyFont="1" applyBorder="1" applyAlignment="1">
      <alignment vertical="center" wrapText="1" readingOrder="1"/>
    </xf>
    <xf numFmtId="185" fontId="183" fillId="54" borderId="1" xfId="0" applyNumberFormat="1" applyFont="1" applyFill="1" applyBorder="1" applyAlignment="1">
      <alignment horizontal="right" vertical="center" wrapText="1" readingOrder="1"/>
    </xf>
    <xf numFmtId="0" fontId="183" fillId="54" borderId="1" xfId="0" applyFont="1" applyFill="1" applyBorder="1" applyAlignment="1">
      <alignment horizontal="center" vertical="center" wrapText="1" readingOrder="1"/>
    </xf>
    <xf numFmtId="0" fontId="183" fillId="54" borderId="1" xfId="0" applyFont="1" applyFill="1" applyBorder="1" applyAlignment="1">
      <alignment horizontal="left" vertical="center" wrapText="1" readingOrder="1"/>
    </xf>
    <xf numFmtId="0" fontId="183" fillId="54" borderId="1" xfId="0" applyFont="1" applyFill="1" applyBorder="1" applyAlignment="1">
      <alignment vertical="center" wrapText="1" readingOrder="1"/>
    </xf>
    <xf numFmtId="0" fontId="185" fillId="54" borderId="0" xfId="0" applyFont="1" applyFill="1"/>
    <xf numFmtId="0" fontId="184" fillId="0" borderId="1" xfId="0" applyFont="1" applyBorder="1" applyAlignment="1">
      <alignment horizontal="left" vertical="center" wrapText="1" readingOrder="1"/>
    </xf>
    <xf numFmtId="0" fontId="186" fillId="0" borderId="1" xfId="0" applyFont="1" applyBorder="1" applyAlignment="1">
      <alignment horizontal="right" vertical="center" wrapText="1" readingOrder="1"/>
    </xf>
    <xf numFmtId="0" fontId="186" fillId="54" borderId="1" xfId="0" applyFont="1" applyFill="1" applyBorder="1" applyAlignment="1">
      <alignment horizontal="right" vertical="center" wrapText="1" readingOrder="1"/>
    </xf>
    <xf numFmtId="180" fontId="112" fillId="0" borderId="4" xfId="0" applyNumberFormat="1" applyFont="1" applyBorder="1" applyAlignment="1">
      <alignment horizontal="right" vertical="center" readingOrder="1"/>
    </xf>
    <xf numFmtId="180" fontId="160" fillId="51" borderId="0" xfId="0" applyNumberFormat="1" applyFont="1" applyFill="1" applyAlignment="1">
      <alignment horizontal="right" vertical="center" readingOrder="1"/>
    </xf>
    <xf numFmtId="180" fontId="160" fillId="4" borderId="0" xfId="0" applyNumberFormat="1" applyFont="1" applyFill="1" applyAlignment="1">
      <alignment horizontal="right" vertical="center" readingOrder="1"/>
    </xf>
    <xf numFmtId="0" fontId="187" fillId="4" borderId="3" xfId="0" applyFont="1" applyFill="1" applyBorder="1" applyAlignment="1">
      <alignment vertical="center" wrapText="1" readingOrder="1"/>
    </xf>
    <xf numFmtId="0" fontId="187" fillId="4" borderId="3" xfId="0" applyFont="1" applyFill="1" applyBorder="1" applyAlignment="1">
      <alignment horizontal="left" vertical="center" wrapText="1" readingOrder="1"/>
    </xf>
    <xf numFmtId="178" fontId="116" fillId="0" borderId="0" xfId="4" applyNumberFormat="1" applyFont="1" applyAlignment="1">
      <alignment vertical="center" wrapText="1" readingOrder="1"/>
    </xf>
    <xf numFmtId="0" fontId="0" fillId="0" borderId="0" xfId="0" applyAlignment="1">
      <alignment horizontal="center"/>
    </xf>
    <xf numFmtId="15" fontId="119" fillId="0" borderId="0" xfId="0" applyNumberFormat="1" applyFont="1" applyAlignment="1">
      <alignment horizontal="center" vertical="center" readingOrder="1"/>
    </xf>
    <xf numFmtId="0" fontId="176" fillId="0" borderId="0" xfId="0" applyFont="1" applyAlignment="1">
      <alignment horizontal="left" vertical="top" readingOrder="1"/>
    </xf>
    <xf numFmtId="178" fontId="101" fillId="0" borderId="3" xfId="0" applyNumberFormat="1" applyFont="1" applyBorder="1" applyAlignment="1">
      <alignment horizontal="right" vertical="center" readingOrder="1"/>
    </xf>
    <xf numFmtId="180" fontId="101" fillId="0" borderId="3" xfId="0" applyNumberFormat="1" applyFont="1" applyBorder="1" applyAlignment="1">
      <alignment horizontal="right" vertical="center" readingOrder="1"/>
    </xf>
    <xf numFmtId="180" fontId="101" fillId="4" borderId="3" xfId="0" applyNumberFormat="1" applyFont="1" applyFill="1" applyBorder="1" applyAlignment="1">
      <alignment horizontal="right" vertical="center" readingOrder="1"/>
    </xf>
    <xf numFmtId="9" fontId="101" fillId="0" borderId="3" xfId="2" applyFont="1" applyFill="1" applyBorder="1" applyAlignment="1">
      <alignment horizontal="center" vertical="center" readingOrder="1"/>
    </xf>
    <xf numFmtId="178" fontId="101" fillId="4" borderId="3" xfId="0" applyNumberFormat="1" applyFont="1" applyFill="1" applyBorder="1" applyAlignment="1">
      <alignment horizontal="right" vertical="center" readingOrder="1"/>
    </xf>
    <xf numFmtId="9" fontId="101" fillId="4" borderId="3" xfId="2" applyFont="1" applyFill="1" applyBorder="1" applyAlignment="1">
      <alignment horizontal="center" vertical="center" readingOrder="1"/>
    </xf>
    <xf numFmtId="178" fontId="118" fillId="50" borderId="3" xfId="0" applyNumberFormat="1" applyFont="1" applyFill="1" applyBorder="1" applyAlignment="1">
      <alignment horizontal="right" vertical="center" readingOrder="1"/>
    </xf>
    <xf numFmtId="180" fontId="118" fillId="50" borderId="3" xfId="0" applyNumberFormat="1" applyFont="1" applyFill="1" applyBorder="1" applyAlignment="1">
      <alignment horizontal="right" vertical="center" readingOrder="1"/>
    </xf>
    <xf numFmtId="9" fontId="118" fillId="50" borderId="3" xfId="2" applyFont="1" applyFill="1" applyBorder="1" applyAlignment="1">
      <alignment horizontal="center" vertical="center" readingOrder="1"/>
    </xf>
    <xf numFmtId="180" fontId="114" fillId="0" borderId="3" xfId="0" applyNumberFormat="1" applyFont="1" applyBorder="1" applyAlignment="1">
      <alignment horizontal="right" vertical="center" readingOrder="1"/>
    </xf>
    <xf numFmtId="9" fontId="101" fillId="0" borderId="3" xfId="2" applyFont="1" applyBorder="1" applyAlignment="1">
      <alignment horizontal="center" vertical="center" readingOrder="1"/>
    </xf>
    <xf numFmtId="178" fontId="113" fillId="50" borderId="3" xfId="0" applyNumberFormat="1" applyFont="1" applyFill="1" applyBorder="1" applyAlignment="1">
      <alignment horizontal="right" vertical="center" readingOrder="1"/>
    </xf>
    <xf numFmtId="180" fontId="113" fillId="50" borderId="3" xfId="0" applyNumberFormat="1" applyFont="1" applyFill="1" applyBorder="1" applyAlignment="1">
      <alignment horizontal="right" vertical="center" readingOrder="1"/>
    </xf>
    <xf numFmtId="9" fontId="113" fillId="50" borderId="3" xfId="2" applyFont="1" applyFill="1" applyBorder="1" applyAlignment="1">
      <alignment horizontal="center" vertical="center" readingOrder="1"/>
    </xf>
    <xf numFmtId="178" fontId="159" fillId="51" borderId="40" xfId="0" applyNumberFormat="1" applyFont="1" applyFill="1" applyBorder="1" applyAlignment="1">
      <alignment horizontal="right" vertical="center" readingOrder="1"/>
    </xf>
    <xf numFmtId="180" fontId="159" fillId="51" borderId="40" xfId="0" applyNumberFormat="1" applyFont="1" applyFill="1" applyBorder="1" applyAlignment="1">
      <alignment horizontal="right" vertical="center" readingOrder="1"/>
    </xf>
    <xf numFmtId="9" fontId="159" fillId="51" borderId="40" xfId="2" applyFont="1" applyFill="1" applyBorder="1" applyAlignment="1">
      <alignment horizontal="center" vertical="center" readingOrder="1"/>
    </xf>
    <xf numFmtId="178" fontId="101" fillId="4" borderId="7" xfId="0" applyNumberFormat="1" applyFont="1" applyFill="1" applyBorder="1" applyAlignment="1">
      <alignment horizontal="right" vertical="center" readingOrder="1"/>
    </xf>
    <xf numFmtId="180" fontId="101" fillId="4" borderId="7" xfId="0" applyNumberFormat="1" applyFont="1" applyFill="1" applyBorder="1" applyAlignment="1">
      <alignment horizontal="right" vertical="center" readingOrder="1"/>
    </xf>
    <xf numFmtId="9" fontId="101" fillId="4" borderId="7" xfId="2" applyFont="1" applyFill="1" applyBorder="1" applyAlignment="1">
      <alignment horizontal="center" vertical="center" readingOrder="1"/>
    </xf>
    <xf numFmtId="178" fontId="118" fillId="52" borderId="3" xfId="0" applyNumberFormat="1" applyFont="1" applyFill="1" applyBorder="1" applyAlignment="1">
      <alignment horizontal="right" vertical="center" readingOrder="1"/>
    </xf>
    <xf numFmtId="180" fontId="118" fillId="52" borderId="3" xfId="0" applyNumberFormat="1" applyFont="1" applyFill="1" applyBorder="1" applyAlignment="1">
      <alignment horizontal="right" vertical="center" readingOrder="1"/>
    </xf>
    <xf numFmtId="9" fontId="118" fillId="52" borderId="3" xfId="2" applyFont="1" applyFill="1" applyBorder="1" applyAlignment="1">
      <alignment horizontal="center" vertical="center" readingOrder="1"/>
    </xf>
    <xf numFmtId="178" fontId="113" fillId="52" borderId="5" xfId="0" applyNumberFormat="1" applyFont="1" applyFill="1" applyBorder="1" applyAlignment="1">
      <alignment horizontal="right" vertical="center" readingOrder="1"/>
    </xf>
    <xf numFmtId="180" fontId="113" fillId="52" borderId="5" xfId="0" applyNumberFormat="1" applyFont="1" applyFill="1" applyBorder="1" applyAlignment="1">
      <alignment horizontal="right" vertical="center" readingOrder="1"/>
    </xf>
    <xf numFmtId="9" fontId="113" fillId="52" borderId="5" xfId="2" applyFont="1" applyFill="1" applyBorder="1" applyAlignment="1">
      <alignment horizontal="center" vertical="center" readingOrder="1"/>
    </xf>
    <xf numFmtId="9" fontId="118" fillId="52" borderId="5" xfId="2" applyFont="1" applyFill="1" applyBorder="1" applyAlignment="1">
      <alignment horizontal="center" vertical="center" readingOrder="1"/>
    </xf>
    <xf numFmtId="178" fontId="118" fillId="52" borderId="5" xfId="0" applyNumberFormat="1" applyFont="1" applyFill="1" applyBorder="1" applyAlignment="1">
      <alignment horizontal="right" vertical="center" readingOrder="1"/>
    </xf>
    <xf numFmtId="178" fontId="159" fillId="51" borderId="25" xfId="0" applyNumberFormat="1" applyFont="1" applyFill="1" applyBorder="1" applyAlignment="1">
      <alignment horizontal="right" vertical="center" readingOrder="1"/>
    </xf>
    <xf numFmtId="180" fontId="159" fillId="51" borderId="25" xfId="0" applyNumberFormat="1" applyFont="1" applyFill="1" applyBorder="1" applyAlignment="1">
      <alignment horizontal="right" vertical="center" readingOrder="1"/>
    </xf>
    <xf numFmtId="180" fontId="118" fillId="52" borderId="5" xfId="0" applyNumberFormat="1" applyFont="1" applyFill="1" applyBorder="1" applyAlignment="1">
      <alignment horizontal="right" vertical="center" readingOrder="1"/>
    </xf>
    <xf numFmtId="178" fontId="159" fillId="51" borderId="29" xfId="0" applyNumberFormat="1" applyFont="1" applyFill="1" applyBorder="1" applyAlignment="1">
      <alignment horizontal="right" vertical="center" readingOrder="1"/>
    </xf>
    <xf numFmtId="180" fontId="159" fillId="51" borderId="29" xfId="0" applyNumberFormat="1" applyFont="1" applyFill="1" applyBorder="1" applyAlignment="1">
      <alignment horizontal="right" vertical="center" readingOrder="1"/>
    </xf>
    <xf numFmtId="9" fontId="159" fillId="51" borderId="29" xfId="2" applyFont="1" applyFill="1" applyBorder="1" applyAlignment="1">
      <alignment horizontal="center" vertical="center" readingOrder="1"/>
    </xf>
    <xf numFmtId="0" fontId="159" fillId="50" borderId="3" xfId="0" applyFont="1" applyFill="1" applyBorder="1" applyAlignment="1">
      <alignment horizontal="center" vertical="center" readingOrder="1"/>
    </xf>
    <xf numFmtId="0" fontId="159" fillId="51" borderId="0" xfId="0" applyFont="1" applyFill="1" applyAlignment="1">
      <alignment horizontal="center" vertical="center" readingOrder="1"/>
    </xf>
    <xf numFmtId="178" fontId="159" fillId="51" borderId="0" xfId="0" applyNumberFormat="1" applyFont="1" applyFill="1" applyAlignment="1">
      <alignment horizontal="right" vertical="center" readingOrder="1"/>
    </xf>
    <xf numFmtId="9" fontId="159" fillId="51" borderId="0" xfId="2" applyFont="1" applyFill="1" applyBorder="1" applyAlignment="1">
      <alignment horizontal="center" vertical="center" readingOrder="1"/>
    </xf>
    <xf numFmtId="178" fontId="187" fillId="4" borderId="3" xfId="0" applyNumberFormat="1" applyFont="1" applyFill="1" applyBorder="1" applyAlignment="1">
      <alignment horizontal="right" vertical="center" readingOrder="1"/>
    </xf>
    <xf numFmtId="180" fontId="187" fillId="4" borderId="3" xfId="0" applyNumberFormat="1" applyFont="1" applyFill="1" applyBorder="1" applyAlignment="1">
      <alignment horizontal="right" vertical="center" readingOrder="1"/>
    </xf>
    <xf numFmtId="9" fontId="187" fillId="4" borderId="3" xfId="2" applyFont="1" applyFill="1" applyBorder="1" applyAlignment="1">
      <alignment horizontal="center" vertical="center" readingOrder="1"/>
    </xf>
    <xf numFmtId="0" fontId="118" fillId="52" borderId="3" xfId="0" applyFont="1" applyFill="1" applyBorder="1" applyAlignment="1">
      <alignment horizontal="left" vertical="center" wrapText="1" readingOrder="1"/>
    </xf>
    <xf numFmtId="180" fontId="118" fillId="52" borderId="3" xfId="0" applyNumberFormat="1" applyFont="1" applyFill="1" applyBorder="1" applyAlignment="1">
      <alignment horizontal="center" vertical="center" readingOrder="1"/>
    </xf>
    <xf numFmtId="0" fontId="118" fillId="52" borderId="5" xfId="0" applyFont="1" applyFill="1" applyBorder="1" applyAlignment="1">
      <alignment horizontal="left" vertical="center" wrapText="1" readingOrder="1"/>
    </xf>
    <xf numFmtId="178" fontId="159" fillId="51" borderId="43" xfId="0" applyNumberFormat="1" applyFont="1" applyFill="1" applyBorder="1" applyAlignment="1">
      <alignment horizontal="right" vertical="center" readingOrder="1"/>
    </xf>
    <xf numFmtId="180" fontId="159" fillId="51" borderId="43" xfId="0" applyNumberFormat="1" applyFont="1" applyFill="1" applyBorder="1" applyAlignment="1">
      <alignment horizontal="right" vertical="center" readingOrder="1"/>
    </xf>
    <xf numFmtId="9" fontId="159" fillId="51" borderId="43" xfId="2" applyFont="1" applyFill="1" applyBorder="1" applyAlignment="1">
      <alignment horizontal="center" vertical="center" readingOrder="1"/>
    </xf>
    <xf numFmtId="178" fontId="101" fillId="0" borderId="7" xfId="0" applyNumberFormat="1" applyFont="1" applyBorder="1" applyAlignment="1">
      <alignment horizontal="right" vertical="center" readingOrder="1"/>
    </xf>
    <xf numFmtId="180" fontId="101" fillId="0" borderId="7" xfId="0" applyNumberFormat="1" applyFont="1" applyBorder="1" applyAlignment="1">
      <alignment horizontal="right" vertical="center" readingOrder="1"/>
    </xf>
    <xf numFmtId="178" fontId="101" fillId="0" borderId="37" xfId="0" applyNumberFormat="1" applyFont="1" applyBorder="1" applyAlignment="1">
      <alignment horizontal="right" vertical="center" readingOrder="1"/>
    </xf>
    <xf numFmtId="180" fontId="101" fillId="0" borderId="37" xfId="0" applyNumberFormat="1" applyFont="1" applyBorder="1" applyAlignment="1">
      <alignment horizontal="right" vertical="center" readingOrder="1"/>
    </xf>
    <xf numFmtId="180" fontId="101" fillId="4" borderId="37" xfId="0" applyNumberFormat="1" applyFont="1" applyFill="1" applyBorder="1" applyAlignment="1">
      <alignment horizontal="right" vertical="center" readingOrder="1"/>
    </xf>
    <xf numFmtId="9" fontId="101" fillId="0" borderId="37" xfId="2" applyFont="1" applyFill="1" applyBorder="1" applyAlignment="1">
      <alignment horizontal="center" vertical="center" readingOrder="1"/>
    </xf>
    <xf numFmtId="9" fontId="101" fillId="0" borderId="37" xfId="2" applyFont="1" applyBorder="1" applyAlignment="1">
      <alignment horizontal="center" vertical="center" readingOrder="1"/>
    </xf>
    <xf numFmtId="178" fontId="159" fillId="51" borderId="24" xfId="0" applyNumberFormat="1" applyFont="1" applyFill="1" applyBorder="1" applyAlignment="1">
      <alignment horizontal="right" vertical="center" readingOrder="1"/>
    </xf>
    <xf numFmtId="0" fontId="101" fillId="4" borderId="3" xfId="2" applyNumberFormat="1" applyFont="1" applyFill="1" applyBorder="1" applyAlignment="1">
      <alignment horizontal="center" vertical="center" readingOrder="1"/>
    </xf>
    <xf numFmtId="0" fontId="176" fillId="0" borderId="0" xfId="0" applyFont="1" applyAlignment="1">
      <alignment horizontal="center" vertical="center" wrapText="1" readingOrder="1"/>
    </xf>
    <xf numFmtId="0" fontId="176" fillId="0" borderId="0" xfId="0" applyFont="1" applyAlignment="1">
      <alignment horizontal="left" vertical="center" wrapText="1" readingOrder="1"/>
    </xf>
    <xf numFmtId="178" fontId="176" fillId="0" borderId="0" xfId="0" applyNumberFormat="1" applyFont="1" applyAlignment="1">
      <alignment horizontal="left" vertical="top" readingOrder="1"/>
    </xf>
    <xf numFmtId="0" fontId="187" fillId="0" borderId="0" xfId="0" applyFont="1" applyAlignment="1">
      <alignment horizontal="left" vertical="top" readingOrder="1"/>
    </xf>
    <xf numFmtId="0" fontId="114" fillId="0" borderId="0" xfId="0" applyFont="1" applyAlignment="1">
      <alignment horizontal="left" vertical="top" readingOrder="1"/>
    </xf>
    <xf numFmtId="9" fontId="101" fillId="0" borderId="7" xfId="2" applyFont="1" applyFill="1" applyBorder="1" applyAlignment="1">
      <alignment horizontal="center" vertical="center" readingOrder="1"/>
    </xf>
    <xf numFmtId="180" fontId="101" fillId="0" borderId="5" xfId="0" applyNumberFormat="1" applyFont="1" applyBorder="1" applyAlignment="1">
      <alignment horizontal="right" vertical="center" readingOrder="1"/>
    </xf>
    <xf numFmtId="9" fontId="101" fillId="0" borderId="5" xfId="2" applyFont="1" applyFill="1" applyBorder="1" applyAlignment="1">
      <alignment horizontal="center" vertical="center" readingOrder="1"/>
    </xf>
    <xf numFmtId="9" fontId="101" fillId="0" borderId="7" xfId="2" applyFont="1" applyBorder="1" applyAlignment="1">
      <alignment horizontal="center" vertical="center" readingOrder="1"/>
    </xf>
    <xf numFmtId="0" fontId="118" fillId="52" borderId="6" xfId="0" applyFont="1" applyFill="1" applyBorder="1" applyAlignment="1">
      <alignment horizontal="left" vertical="center" wrapText="1" readingOrder="1"/>
    </xf>
    <xf numFmtId="178" fontId="118" fillId="52" borderId="6" xfId="0" applyNumberFormat="1" applyFont="1" applyFill="1" applyBorder="1" applyAlignment="1">
      <alignment horizontal="right" vertical="center" readingOrder="1"/>
    </xf>
    <xf numFmtId="180" fontId="118" fillId="52" borderId="6" xfId="0" applyNumberFormat="1" applyFont="1" applyFill="1" applyBorder="1" applyAlignment="1">
      <alignment horizontal="right" vertical="center" readingOrder="1"/>
    </xf>
    <xf numFmtId="9" fontId="118" fillId="52" borderId="6" xfId="2" applyFont="1" applyFill="1" applyBorder="1" applyAlignment="1">
      <alignment horizontal="center" vertical="center" readingOrder="1"/>
    </xf>
    <xf numFmtId="178" fontId="101" fillId="4" borderId="37" xfId="0" applyNumberFormat="1" applyFont="1" applyFill="1" applyBorder="1" applyAlignment="1">
      <alignment horizontal="right" vertical="center" readingOrder="1"/>
    </xf>
    <xf numFmtId="9" fontId="101" fillId="4" borderId="37" xfId="2" applyFont="1" applyFill="1" applyBorder="1" applyAlignment="1">
      <alignment horizontal="center" vertical="center" readingOrder="1"/>
    </xf>
    <xf numFmtId="9" fontId="101" fillId="4" borderId="77" xfId="2" applyFont="1" applyFill="1" applyBorder="1" applyAlignment="1">
      <alignment horizontal="center" vertical="center" readingOrder="1"/>
    </xf>
    <xf numFmtId="0" fontId="118" fillId="0" borderId="3" xfId="0" applyFont="1" applyBorder="1" applyAlignment="1">
      <alignment horizontal="left" vertical="center" wrapText="1" readingOrder="1"/>
    </xf>
    <xf numFmtId="178" fontId="118" fillId="0" borderId="3" xfId="0" applyNumberFormat="1" applyFont="1" applyBorder="1" applyAlignment="1">
      <alignment horizontal="right" vertical="center" readingOrder="1"/>
    </xf>
    <xf numFmtId="180" fontId="118" fillId="0" borderId="3" xfId="0" applyNumberFormat="1" applyFont="1" applyBorder="1" applyAlignment="1">
      <alignment horizontal="right" vertical="center" readingOrder="1"/>
    </xf>
    <xf numFmtId="180" fontId="118" fillId="4" borderId="3" xfId="0" applyNumberFormat="1" applyFont="1" applyFill="1" applyBorder="1" applyAlignment="1">
      <alignment horizontal="right" vertical="center" readingOrder="1"/>
    </xf>
    <xf numFmtId="9" fontId="118" fillId="4" borderId="3" xfId="2" applyFont="1" applyFill="1" applyBorder="1" applyAlignment="1">
      <alignment horizontal="center" vertical="center" readingOrder="1"/>
    </xf>
    <xf numFmtId="178" fontId="118" fillId="4" borderId="3" xfId="0" applyNumberFormat="1" applyFont="1" applyFill="1" applyBorder="1" applyAlignment="1">
      <alignment horizontal="right" vertical="center" readingOrder="1"/>
    </xf>
    <xf numFmtId="9" fontId="118" fillId="0" borderId="3" xfId="2" applyFont="1" applyFill="1" applyBorder="1" applyAlignment="1">
      <alignment horizontal="center" vertical="center" readingOrder="1"/>
    </xf>
    <xf numFmtId="9" fontId="118" fillId="0" borderId="4" xfId="2" applyFont="1" applyFill="1" applyBorder="1" applyAlignment="1">
      <alignment horizontal="center" vertical="center" readingOrder="1"/>
    </xf>
    <xf numFmtId="9" fontId="101" fillId="0" borderId="4" xfId="2" applyFont="1" applyFill="1" applyBorder="1" applyAlignment="1">
      <alignment horizontal="center" vertical="center" readingOrder="1"/>
    </xf>
    <xf numFmtId="9" fontId="118" fillId="52" borderId="4" xfId="2" applyFont="1" applyFill="1" applyBorder="1" applyAlignment="1">
      <alignment horizontal="center" vertical="center" readingOrder="1"/>
    </xf>
    <xf numFmtId="9" fontId="159" fillId="51" borderId="27" xfId="2" applyFont="1" applyFill="1" applyBorder="1" applyAlignment="1">
      <alignment horizontal="center" vertical="center" readingOrder="1"/>
    </xf>
    <xf numFmtId="9" fontId="101" fillId="0" borderId="11" xfId="2" applyFont="1" applyFill="1" applyBorder="1" applyAlignment="1">
      <alignment horizontal="center" vertical="center" readingOrder="1"/>
    </xf>
    <xf numFmtId="0" fontId="159" fillId="51" borderId="25" xfId="0" applyFont="1" applyFill="1" applyBorder="1" applyAlignment="1">
      <alignment horizontal="left" vertical="center" wrapText="1" readingOrder="1"/>
    </xf>
    <xf numFmtId="0" fontId="118" fillId="50" borderId="3" xfId="0" applyFont="1" applyFill="1" applyBorder="1" applyAlignment="1">
      <alignment horizontal="left" vertical="center" wrapText="1" readingOrder="1"/>
    </xf>
    <xf numFmtId="9" fontId="118" fillId="50" borderId="3" xfId="2" applyFont="1" applyFill="1" applyBorder="1" applyAlignment="1">
      <alignment vertical="center" readingOrder="1"/>
    </xf>
    <xf numFmtId="9" fontId="101" fillId="0" borderId="3" xfId="2" applyFont="1" applyBorder="1" applyAlignment="1">
      <alignment vertical="center" readingOrder="1"/>
    </xf>
    <xf numFmtId="9" fontId="118" fillId="52" borderId="3" xfId="2" applyFont="1" applyFill="1" applyBorder="1" applyAlignment="1">
      <alignment vertical="center" readingOrder="1"/>
    </xf>
    <xf numFmtId="9" fontId="101" fillId="4" borderId="3" xfId="2" applyFont="1" applyFill="1" applyBorder="1" applyAlignment="1">
      <alignment vertical="center" readingOrder="1"/>
    </xf>
    <xf numFmtId="9" fontId="118" fillId="52" borderId="5" xfId="2" applyFont="1" applyFill="1" applyBorder="1" applyAlignment="1">
      <alignment vertical="center" readingOrder="1"/>
    </xf>
    <xf numFmtId="9" fontId="159" fillId="51" borderId="25" xfId="2" applyFont="1" applyFill="1" applyBorder="1" applyAlignment="1">
      <alignment vertical="center" readingOrder="1"/>
    </xf>
    <xf numFmtId="9" fontId="101" fillId="0" borderId="11" xfId="2" applyFont="1" applyBorder="1" applyAlignment="1">
      <alignment horizontal="center" vertical="center" readingOrder="1"/>
    </xf>
    <xf numFmtId="9" fontId="101" fillId="0" borderId="4" xfId="2" applyFont="1" applyBorder="1" applyAlignment="1">
      <alignment horizontal="center" vertical="center" readingOrder="1"/>
    </xf>
    <xf numFmtId="180" fontId="118" fillId="52" borderId="3" xfId="0" applyNumberFormat="1" applyFont="1" applyFill="1" applyBorder="1" applyAlignment="1">
      <alignment horizontal="left" vertical="center" wrapText="1" readingOrder="1"/>
    </xf>
    <xf numFmtId="180" fontId="118" fillId="52" borderId="3" xfId="2" applyNumberFormat="1" applyFont="1" applyFill="1" applyBorder="1" applyAlignment="1">
      <alignment horizontal="right" vertical="center" readingOrder="1"/>
    </xf>
    <xf numFmtId="180" fontId="118" fillId="52" borderId="5" xfId="0" applyNumberFormat="1" applyFont="1" applyFill="1" applyBorder="1" applyAlignment="1">
      <alignment horizontal="left" vertical="center" wrapText="1" readingOrder="1"/>
    </xf>
    <xf numFmtId="180" fontId="118" fillId="52" borderId="5" xfId="2" applyNumberFormat="1" applyFont="1" applyFill="1" applyBorder="1" applyAlignment="1">
      <alignment horizontal="right" vertical="center" readingOrder="1"/>
    </xf>
    <xf numFmtId="9" fontId="118" fillId="52" borderId="8" xfId="2" applyFont="1" applyFill="1" applyBorder="1" applyAlignment="1">
      <alignment horizontal="center" vertical="center" readingOrder="1"/>
    </xf>
    <xf numFmtId="43" fontId="159" fillId="51" borderId="3" xfId="1" applyFont="1" applyFill="1" applyBorder="1" applyAlignment="1">
      <alignment horizontal="center" vertical="center" readingOrder="1"/>
    </xf>
    <xf numFmtId="9" fontId="159" fillId="51" borderId="3" xfId="2" applyFont="1" applyFill="1" applyBorder="1" applyAlignment="1">
      <alignment horizontal="center" vertical="center" readingOrder="1"/>
    </xf>
    <xf numFmtId="178" fontId="159" fillId="51" borderId="3" xfId="0" applyNumberFormat="1" applyFont="1" applyFill="1" applyBorder="1" applyAlignment="1">
      <alignment horizontal="right" vertical="center" readingOrder="1"/>
    </xf>
    <xf numFmtId="178" fontId="101" fillId="4" borderId="29" xfId="0" applyNumberFormat="1" applyFont="1" applyFill="1" applyBorder="1" applyAlignment="1">
      <alignment horizontal="right" vertical="center" readingOrder="1"/>
    </xf>
    <xf numFmtId="180" fontId="101" fillId="4" borderId="29" xfId="0" applyNumberFormat="1" applyFont="1" applyFill="1" applyBorder="1" applyAlignment="1">
      <alignment horizontal="right" vertical="center" readingOrder="1"/>
    </xf>
    <xf numFmtId="9" fontId="101" fillId="4" borderId="29" xfId="2" applyFont="1" applyFill="1" applyBorder="1" applyAlignment="1">
      <alignment horizontal="center" vertical="center" readingOrder="1"/>
    </xf>
    <xf numFmtId="9" fontId="101" fillId="4" borderId="14" xfId="2" applyFont="1" applyFill="1" applyBorder="1" applyAlignment="1">
      <alignment horizontal="center" vertical="center" readingOrder="1"/>
    </xf>
    <xf numFmtId="9" fontId="159" fillId="51" borderId="61" xfId="2" applyFont="1" applyFill="1" applyBorder="1" applyAlignment="1">
      <alignment horizontal="center" vertical="center" readingOrder="1"/>
    </xf>
    <xf numFmtId="178" fontId="101" fillId="0" borderId="29" xfId="0" applyNumberFormat="1" applyFont="1" applyBorder="1" applyAlignment="1">
      <alignment horizontal="right" vertical="center" readingOrder="1"/>
    </xf>
    <xf numFmtId="180" fontId="101" fillId="0" borderId="29" xfId="0" applyNumberFormat="1" applyFont="1" applyBorder="1" applyAlignment="1">
      <alignment horizontal="right" vertical="center" readingOrder="1"/>
    </xf>
    <xf numFmtId="9" fontId="101" fillId="0" borderId="29" xfId="2" applyFont="1" applyBorder="1" applyAlignment="1">
      <alignment horizontal="center" vertical="center" readingOrder="1"/>
    </xf>
    <xf numFmtId="9" fontId="101" fillId="0" borderId="14" xfId="2" applyFont="1" applyBorder="1" applyAlignment="1">
      <alignment horizontal="center" vertical="center" readingOrder="1"/>
    </xf>
    <xf numFmtId="9" fontId="101" fillId="0" borderId="29" xfId="2" applyFont="1" applyFill="1" applyBorder="1" applyAlignment="1">
      <alignment horizontal="center" vertical="center" readingOrder="1"/>
    </xf>
    <xf numFmtId="9" fontId="101" fillId="0" borderId="89" xfId="2" applyFont="1" applyFill="1" applyBorder="1" applyAlignment="1">
      <alignment horizontal="center" vertical="center" readingOrder="1"/>
    </xf>
    <xf numFmtId="180" fontId="101" fillId="4" borderId="86" xfId="0" applyNumberFormat="1" applyFont="1" applyFill="1" applyBorder="1" applyAlignment="1">
      <alignment horizontal="right" vertical="center" readingOrder="1"/>
    </xf>
    <xf numFmtId="178" fontId="159" fillId="51" borderId="28" xfId="0" applyNumberFormat="1" applyFont="1" applyFill="1" applyBorder="1" applyAlignment="1">
      <alignment horizontal="right" vertical="center" readingOrder="1"/>
    </xf>
    <xf numFmtId="180" fontId="176" fillId="0" borderId="0" xfId="0" applyNumberFormat="1" applyFont="1" applyAlignment="1">
      <alignment horizontal="left" vertical="top" readingOrder="1"/>
    </xf>
    <xf numFmtId="9" fontId="176" fillId="0" borderId="0" xfId="2" applyFont="1" applyBorder="1" applyAlignment="1">
      <alignment horizontal="center" vertical="top" readingOrder="1"/>
    </xf>
    <xf numFmtId="0" fontId="176" fillId="0" borderId="0" xfId="0" applyFont="1" applyAlignment="1">
      <alignment horizontal="center" vertical="top" readingOrder="1"/>
    </xf>
    <xf numFmtId="0" fontId="159" fillId="51" borderId="24" xfId="0" applyFont="1" applyFill="1" applyBorder="1" applyAlignment="1">
      <alignment horizontal="left" vertical="center" wrapText="1" readingOrder="1"/>
    </xf>
    <xf numFmtId="0" fontId="113" fillId="0" borderId="30" xfId="0" applyFont="1" applyBorder="1" applyAlignment="1">
      <alignment horizontal="left" vertical="center" wrapText="1" readingOrder="1"/>
    </xf>
    <xf numFmtId="178" fontId="113" fillId="0" borderId="7" xfId="0" applyNumberFormat="1" applyFont="1" applyBorder="1" applyAlignment="1">
      <alignment horizontal="right" vertical="center" readingOrder="1"/>
    </xf>
    <xf numFmtId="180" fontId="113" fillId="0" borderId="5" xfId="0" applyNumberFormat="1" applyFont="1" applyBorder="1" applyAlignment="1">
      <alignment horizontal="right" vertical="center" readingOrder="1"/>
    </xf>
    <xf numFmtId="9" fontId="113" fillId="0" borderId="7" xfId="2" applyFont="1" applyFill="1" applyBorder="1" applyAlignment="1">
      <alignment horizontal="center" vertical="center" readingOrder="1"/>
    </xf>
    <xf numFmtId="180" fontId="113" fillId="0" borderId="7" xfId="0" applyNumberFormat="1" applyFont="1" applyBorder="1" applyAlignment="1">
      <alignment horizontal="right" vertical="center" readingOrder="1"/>
    </xf>
    <xf numFmtId="9" fontId="113" fillId="0" borderId="11" xfId="2" applyFont="1" applyFill="1" applyBorder="1" applyAlignment="1">
      <alignment horizontal="center" vertical="center" readingOrder="1"/>
    </xf>
    <xf numFmtId="0" fontId="113" fillId="0" borderId="60" xfId="0" applyFont="1" applyBorder="1" applyAlignment="1">
      <alignment horizontal="left" vertical="center" wrapText="1" readingOrder="1"/>
    </xf>
    <xf numFmtId="178" fontId="113" fillId="0" borderId="5" xfId="0" applyNumberFormat="1" applyFont="1" applyBorder="1" applyAlignment="1">
      <alignment horizontal="right" vertical="center" readingOrder="1"/>
    </xf>
    <xf numFmtId="9" fontId="113" fillId="0" borderId="8" xfId="2" applyFont="1" applyFill="1" applyBorder="1" applyAlignment="1">
      <alignment horizontal="center" vertical="center" readingOrder="1"/>
    </xf>
    <xf numFmtId="1" fontId="176" fillId="0" borderId="7" xfId="0" applyNumberFormat="1" applyFont="1" applyBorder="1" applyAlignment="1">
      <alignment horizontal="center" vertical="center" wrapText="1"/>
    </xf>
    <xf numFmtId="1" fontId="176" fillId="0" borderId="11" xfId="0" applyNumberFormat="1" applyFont="1" applyBorder="1" applyAlignment="1">
      <alignment horizontal="center" vertical="center" wrapText="1"/>
    </xf>
    <xf numFmtId="1" fontId="176" fillId="0" borderId="4" xfId="0" applyNumberFormat="1" applyFont="1" applyBorder="1" applyAlignment="1">
      <alignment horizontal="center" vertical="center" wrapText="1"/>
    </xf>
    <xf numFmtId="1" fontId="176" fillId="4" borderId="7" xfId="0" applyNumberFormat="1" applyFont="1" applyFill="1" applyBorder="1" applyAlignment="1">
      <alignment horizontal="center" vertical="center" wrapText="1"/>
    </xf>
    <xf numFmtId="1" fontId="176" fillId="4" borderId="4" xfId="0" applyNumberFormat="1" applyFont="1" applyFill="1" applyBorder="1" applyAlignment="1">
      <alignment horizontal="center" vertical="center" wrapText="1"/>
    </xf>
    <xf numFmtId="1" fontId="118" fillId="0" borderId="36" xfId="0" applyNumberFormat="1" applyFont="1" applyBorder="1" applyAlignment="1">
      <alignment horizontal="center" vertical="center" wrapText="1" readingOrder="1"/>
    </xf>
    <xf numFmtId="0" fontId="187" fillId="4" borderId="77" xfId="0" applyFont="1" applyFill="1" applyBorder="1" applyAlignment="1">
      <alignment horizontal="left" vertical="center" wrapText="1" readingOrder="1"/>
    </xf>
    <xf numFmtId="1" fontId="118" fillId="0" borderId="32" xfId="0" applyNumberFormat="1" applyFont="1" applyBorder="1" applyAlignment="1">
      <alignment horizontal="center" vertical="center" wrapText="1" readingOrder="1"/>
    </xf>
    <xf numFmtId="0" fontId="187" fillId="4" borderId="4" xfId="0" applyFont="1" applyFill="1" applyBorder="1" applyAlignment="1">
      <alignment horizontal="left" vertical="center" wrapText="1" readingOrder="1"/>
    </xf>
    <xf numFmtId="1" fontId="176" fillId="0" borderId="3" xfId="0" applyNumberFormat="1" applyFont="1" applyBorder="1" applyAlignment="1">
      <alignment horizontal="center" vertical="center" wrapText="1"/>
    </xf>
    <xf numFmtId="0" fontId="101" fillId="4" borderId="10" xfId="0" applyFont="1" applyFill="1" applyBorder="1" applyAlignment="1">
      <alignment vertical="center" wrapText="1" readingOrder="1"/>
    </xf>
    <xf numFmtId="0" fontId="118" fillId="4" borderId="32" xfId="0" applyFont="1" applyFill="1" applyBorder="1" applyAlignment="1">
      <alignment vertical="center" wrapText="1" readingOrder="1"/>
    </xf>
    <xf numFmtId="1" fontId="176" fillId="4" borderId="3" xfId="0" applyNumberFormat="1" applyFont="1" applyFill="1" applyBorder="1" applyAlignment="1">
      <alignment horizontal="center" vertical="center" wrapText="1"/>
    </xf>
    <xf numFmtId="0" fontId="187" fillId="4" borderId="4" xfId="0" applyFont="1" applyFill="1" applyBorder="1" applyAlignment="1">
      <alignment vertical="center" wrapText="1" readingOrder="1"/>
    </xf>
    <xf numFmtId="0" fontId="187" fillId="4" borderId="11" xfId="0" applyFont="1" applyFill="1" applyBorder="1" applyAlignment="1">
      <alignment horizontal="left" vertical="center" wrapText="1" readingOrder="1"/>
    </xf>
    <xf numFmtId="0" fontId="101" fillId="0" borderId="3" xfId="3" applyFont="1" applyBorder="1" applyAlignment="1">
      <alignment vertical="center" wrapText="1" readingOrder="1"/>
    </xf>
    <xf numFmtId="0" fontId="101" fillId="4" borderId="9" xfId="0" applyFont="1" applyFill="1" applyBorder="1" applyAlignment="1">
      <alignment vertical="center" wrapText="1" readingOrder="1"/>
    </xf>
    <xf numFmtId="0" fontId="101" fillId="4" borderId="37" xfId="0" applyFont="1" applyFill="1" applyBorder="1" applyAlignment="1">
      <alignment vertical="center" wrapText="1" readingOrder="1"/>
    </xf>
    <xf numFmtId="0" fontId="101" fillId="0" borderId="77" xfId="0" applyFont="1" applyBorder="1" applyAlignment="1">
      <alignment vertical="center" wrapText="1" readingOrder="1"/>
    </xf>
    <xf numFmtId="0" fontId="101" fillId="0" borderId="4" xfId="0" applyFont="1" applyBorder="1" applyAlignment="1">
      <alignment vertical="center" wrapText="1" readingOrder="1"/>
    </xf>
    <xf numFmtId="0" fontId="176" fillId="0" borderId="0" xfId="0" applyFont="1" applyAlignment="1">
      <alignment vertical="center" wrapText="1"/>
    </xf>
    <xf numFmtId="0" fontId="95" fillId="0" borderId="0" xfId="0" applyFont="1" applyAlignment="1">
      <alignment horizontal="left" vertical="center" wrapText="1"/>
    </xf>
    <xf numFmtId="178" fontId="95" fillId="0" borderId="0" xfId="0" applyNumberFormat="1" applyFont="1"/>
    <xf numFmtId="0" fontId="95" fillId="0" borderId="0" xfId="0" applyFont="1"/>
    <xf numFmtId="0" fontId="95" fillId="0" borderId="0" xfId="0" applyFont="1" applyAlignment="1">
      <alignment horizontal="center" vertical="center" wrapText="1"/>
    </xf>
    <xf numFmtId="1" fontId="95" fillId="0" borderId="0" xfId="0" applyNumberFormat="1" applyFont="1"/>
    <xf numFmtId="9" fontId="95" fillId="0" borderId="0" xfId="2" applyFont="1" applyFill="1" applyBorder="1" applyAlignment="1">
      <alignment horizontal="center"/>
    </xf>
    <xf numFmtId="180" fontId="180" fillId="0" borderId="0" xfId="0" applyNumberFormat="1" applyFont="1"/>
    <xf numFmtId="180" fontId="95" fillId="0" borderId="0" xfId="0" applyNumberFormat="1" applyFont="1"/>
    <xf numFmtId="0" fontId="95" fillId="0" borderId="0" xfId="0" applyFont="1" applyAlignment="1">
      <alignment horizontal="center"/>
    </xf>
    <xf numFmtId="0" fontId="180" fillId="0" borderId="0" xfId="0" applyFont="1"/>
    <xf numFmtId="0" fontId="178" fillId="0" borderId="0" xfId="0" applyFont="1"/>
    <xf numFmtId="43" fontId="95" fillId="0" borderId="0" xfId="0" applyNumberFormat="1" applyFont="1"/>
    <xf numFmtId="9" fontId="95" fillId="0" borderId="0" xfId="2" applyFont="1" applyBorder="1" applyAlignment="1">
      <alignment horizontal="center"/>
    </xf>
    <xf numFmtId="0" fontId="101" fillId="0" borderId="3" xfId="0" applyFont="1" applyBorder="1" applyAlignment="1">
      <alignment horizontal="center" vertical="center" readingOrder="1"/>
    </xf>
    <xf numFmtId="0" fontId="101" fillId="4" borderId="3" xfId="0" applyFont="1" applyFill="1" applyBorder="1" applyAlignment="1">
      <alignment horizontal="center" vertical="center" readingOrder="1"/>
    </xf>
    <xf numFmtId="0" fontId="101" fillId="4" borderId="8" xfId="0" applyFont="1" applyFill="1" applyBorder="1" applyAlignment="1">
      <alignment horizontal="center" vertical="center" readingOrder="1"/>
    </xf>
    <xf numFmtId="0" fontId="101" fillId="4" borderId="7" xfId="0" applyFont="1" applyFill="1" applyBorder="1" applyAlignment="1">
      <alignment horizontal="center" vertical="center" readingOrder="1"/>
    </xf>
    <xf numFmtId="0" fontId="187" fillId="4" borderId="3" xfId="0" applyFont="1" applyFill="1" applyBorder="1" applyAlignment="1">
      <alignment horizontal="center" vertical="center" readingOrder="1"/>
    </xf>
    <xf numFmtId="0" fontId="101" fillId="0" borderId="51" xfId="0" applyFont="1" applyBorder="1" applyAlignment="1">
      <alignment horizontal="center" vertical="center" readingOrder="1"/>
    </xf>
    <xf numFmtId="0" fontId="101" fillId="0" borderId="10" xfId="0" applyFont="1" applyBorder="1" applyAlignment="1">
      <alignment horizontal="center" vertical="center" readingOrder="1"/>
    </xf>
    <xf numFmtId="0" fontId="101" fillId="4" borderId="63" xfId="0" applyFont="1" applyFill="1" applyBorder="1" applyAlignment="1">
      <alignment horizontal="center" vertical="center" readingOrder="1"/>
    </xf>
    <xf numFmtId="0" fontId="101" fillId="0" borderId="3" xfId="0" applyFont="1" applyBorder="1" applyAlignment="1">
      <alignment horizontal="center" vertical="center" wrapText="1" readingOrder="1"/>
    </xf>
    <xf numFmtId="0" fontId="187" fillId="4" borderId="3" xfId="0" applyFont="1" applyFill="1" applyBorder="1" applyAlignment="1">
      <alignment horizontal="center" vertical="center" wrapText="1" readingOrder="1"/>
    </xf>
    <xf numFmtId="0" fontId="101" fillId="4" borderId="3" xfId="3" applyFont="1" applyFill="1" applyBorder="1" applyAlignment="1">
      <alignment horizontal="center" vertical="center" readingOrder="1"/>
    </xf>
    <xf numFmtId="0" fontId="101" fillId="0" borderId="7" xfId="0" applyFont="1" applyBorder="1" applyAlignment="1">
      <alignment horizontal="center" vertical="center" readingOrder="1"/>
    </xf>
    <xf numFmtId="0" fontId="101" fillId="4" borderId="10" xfId="0" applyFont="1" applyFill="1" applyBorder="1" applyAlignment="1">
      <alignment horizontal="center" vertical="center" wrapText="1" readingOrder="1"/>
    </xf>
    <xf numFmtId="0" fontId="101" fillId="4" borderId="29" xfId="0" applyFont="1" applyFill="1" applyBorder="1" applyAlignment="1">
      <alignment horizontal="center" vertical="center" readingOrder="1"/>
    </xf>
    <xf numFmtId="180" fontId="101" fillId="4" borderId="3" xfId="0" applyNumberFormat="1" applyFont="1" applyFill="1" applyBorder="1" applyAlignment="1">
      <alignment horizontal="center" vertical="center" wrapText="1" readingOrder="1"/>
    </xf>
    <xf numFmtId="180" fontId="101" fillId="4" borderId="3" xfId="0" applyNumberFormat="1" applyFont="1" applyFill="1" applyBorder="1" applyAlignment="1">
      <alignment horizontal="right" vertical="center" wrapText="1" readingOrder="1"/>
    </xf>
    <xf numFmtId="1" fontId="101" fillId="0" borderId="30" xfId="0" applyNumberFormat="1" applyFont="1" applyBorder="1" applyAlignment="1">
      <alignment horizontal="center" vertical="center" wrapText="1" readingOrder="1"/>
    </xf>
    <xf numFmtId="1" fontId="101" fillId="0" borderId="32" xfId="0" applyNumberFormat="1" applyFont="1" applyBorder="1" applyAlignment="1">
      <alignment horizontal="center" vertical="center" wrapText="1" readingOrder="1"/>
    </xf>
    <xf numFmtId="180" fontId="159" fillId="51" borderId="43" xfId="0" applyNumberFormat="1" applyFont="1" applyFill="1" applyBorder="1" applyAlignment="1">
      <alignment horizontal="center" vertical="center" readingOrder="1"/>
    </xf>
    <xf numFmtId="9" fontId="159" fillId="51" borderId="78" xfId="2" applyFont="1" applyFill="1" applyBorder="1" applyAlignment="1">
      <alignment horizontal="center" vertical="center" readingOrder="1"/>
    </xf>
    <xf numFmtId="178" fontId="98" fillId="0" borderId="92" xfId="0" applyNumberFormat="1" applyFont="1" applyBorder="1" applyAlignment="1">
      <alignment vertical="center" wrapText="1" readingOrder="1"/>
    </xf>
    <xf numFmtId="178" fontId="98" fillId="0" borderId="53" xfId="0" applyNumberFormat="1" applyFont="1" applyBorder="1" applyAlignment="1">
      <alignment vertical="center" wrapText="1" readingOrder="1"/>
    </xf>
    <xf numFmtId="178" fontId="111" fillId="2" borderId="53" xfId="0" applyNumberFormat="1" applyFont="1" applyFill="1" applyBorder="1" applyAlignment="1">
      <alignment vertical="center" wrapText="1" readingOrder="1"/>
    </xf>
    <xf numFmtId="178" fontId="161" fillId="52" borderId="53" xfId="0" applyNumberFormat="1" applyFont="1" applyFill="1" applyBorder="1" applyAlignment="1">
      <alignment vertical="center" wrapText="1" readingOrder="1"/>
    </xf>
    <xf numFmtId="178" fontId="161" fillId="53" borderId="91" xfId="0" applyNumberFormat="1" applyFont="1" applyFill="1" applyBorder="1" applyAlignment="1">
      <alignment vertical="center" wrapText="1" readingOrder="1"/>
    </xf>
    <xf numFmtId="0" fontId="159" fillId="51" borderId="29" xfId="4" applyFont="1" applyFill="1" applyBorder="1" applyAlignment="1">
      <alignment horizontal="center" vertical="center" wrapText="1" readingOrder="1"/>
    </xf>
    <xf numFmtId="0" fontId="159" fillId="51" borderId="93" xfId="0" applyFont="1" applyFill="1" applyBorder="1" applyAlignment="1">
      <alignment horizontal="center" vertical="center" wrapText="1" readingOrder="1"/>
    </xf>
    <xf numFmtId="172" fontId="98" fillId="0" borderId="33" xfId="2" applyNumberFormat="1" applyFont="1" applyBorder="1" applyAlignment="1">
      <alignment horizontal="center" vertical="center" wrapText="1" readingOrder="1"/>
    </xf>
    <xf numFmtId="172" fontId="111" fillId="2" borderId="33" xfId="2" applyNumberFormat="1" applyFont="1" applyFill="1" applyBorder="1" applyAlignment="1">
      <alignment horizontal="center" vertical="center" wrapText="1" readingOrder="1"/>
    </xf>
    <xf numFmtId="172" fontId="161" fillId="52" borderId="33" xfId="2" applyNumberFormat="1" applyFont="1" applyFill="1" applyBorder="1" applyAlignment="1">
      <alignment horizontal="center" vertical="center" wrapText="1" readingOrder="1"/>
    </xf>
    <xf numFmtId="172" fontId="161" fillId="53" borderId="41" xfId="2" applyNumberFormat="1" applyFont="1" applyFill="1" applyBorder="1" applyAlignment="1">
      <alignment horizontal="center" vertical="center" wrapText="1" readingOrder="1"/>
    </xf>
    <xf numFmtId="178" fontId="159" fillId="51" borderId="3" xfId="1" applyNumberFormat="1" applyFont="1" applyFill="1" applyBorder="1" applyAlignment="1">
      <alignment horizontal="center" vertical="center" readingOrder="1"/>
    </xf>
    <xf numFmtId="180" fontId="101" fillId="0" borderId="3" xfId="0" applyNumberFormat="1" applyFont="1" applyFill="1" applyBorder="1" applyAlignment="1">
      <alignment horizontal="center" vertical="center" wrapText="1" readingOrder="1"/>
    </xf>
    <xf numFmtId="180" fontId="101" fillId="0" borderId="3" xfId="0" applyNumberFormat="1" applyFont="1" applyFill="1" applyBorder="1" applyAlignment="1">
      <alignment horizontal="left" vertical="center" wrapText="1" readingOrder="1"/>
    </xf>
    <xf numFmtId="0" fontId="101" fillId="0" borderId="3" xfId="0" applyFont="1" applyFill="1" applyBorder="1" applyAlignment="1">
      <alignment vertical="center" wrapText="1" readingOrder="1"/>
    </xf>
    <xf numFmtId="178" fontId="101" fillId="0" borderId="3" xfId="0" applyNumberFormat="1" applyFont="1" applyFill="1" applyBorder="1" applyAlignment="1">
      <alignment horizontal="right" vertical="center" readingOrder="1"/>
    </xf>
    <xf numFmtId="180" fontId="101" fillId="0" borderId="3" xfId="0" applyNumberFormat="1" applyFont="1" applyFill="1" applyBorder="1" applyAlignment="1">
      <alignment horizontal="right" vertical="center" readingOrder="1"/>
    </xf>
    <xf numFmtId="0" fontId="0" fillId="0" borderId="0" xfId="0" applyFill="1"/>
    <xf numFmtId="0" fontId="101" fillId="0" borderId="3" xfId="2" applyNumberFormat="1" applyFont="1" applyFill="1" applyBorder="1" applyAlignment="1">
      <alignment horizontal="center" vertical="center" readingOrder="1"/>
    </xf>
    <xf numFmtId="180" fontId="187" fillId="0" borderId="3" xfId="0" applyNumberFormat="1" applyFont="1" applyFill="1" applyBorder="1" applyAlignment="1">
      <alignment horizontal="right" vertical="center" readingOrder="1"/>
    </xf>
    <xf numFmtId="180" fontId="101" fillId="0" borderId="7" xfId="0" applyNumberFormat="1" applyFont="1" applyFill="1" applyBorder="1" applyAlignment="1">
      <alignment horizontal="right" vertical="center" readingOrder="1"/>
    </xf>
    <xf numFmtId="9" fontId="111" fillId="60" borderId="3" xfId="7" applyFont="1" applyFill="1" applyBorder="1" applyAlignment="1">
      <alignment horizontal="center" vertical="center" wrapText="1"/>
    </xf>
    <xf numFmtId="9" fontId="111" fillId="60" borderId="3" xfId="7" applyFont="1" applyFill="1" applyBorder="1" applyAlignment="1">
      <alignment horizontal="center" vertical="center" wrapText="1" readingOrder="1"/>
    </xf>
    <xf numFmtId="9" fontId="124" fillId="59" borderId="3" xfId="7" applyFont="1" applyFill="1" applyBorder="1" applyAlignment="1">
      <alignment horizontal="center" vertical="center" wrapText="1" readingOrder="1"/>
    </xf>
    <xf numFmtId="9" fontId="124" fillId="55" borderId="3" xfId="7" applyFont="1" applyFill="1" applyBorder="1" applyAlignment="1">
      <alignment horizontal="center" vertical="center" wrapText="1" readingOrder="1"/>
    </xf>
    <xf numFmtId="9" fontId="124" fillId="0" borderId="3" xfId="2" applyFont="1" applyFill="1" applyBorder="1" applyAlignment="1">
      <alignment horizontal="center" vertical="center" wrapText="1" readingOrder="1"/>
    </xf>
    <xf numFmtId="9" fontId="124" fillId="44" borderId="7" xfId="7" applyFont="1" applyFill="1" applyBorder="1" applyAlignment="1">
      <alignment horizontal="center" vertical="center" wrapText="1" readingOrder="1"/>
    </xf>
    <xf numFmtId="9" fontId="124" fillId="44" borderId="3" xfId="7" applyFont="1" applyFill="1" applyBorder="1" applyAlignment="1">
      <alignment horizontal="center" vertical="center" wrapText="1" readingOrder="1"/>
    </xf>
    <xf numFmtId="178" fontId="113" fillId="4" borderId="5" xfId="0" applyNumberFormat="1" applyFont="1" applyFill="1" applyBorder="1" applyAlignment="1">
      <alignment horizontal="right" vertical="center" readingOrder="1"/>
    </xf>
    <xf numFmtId="0" fontId="101" fillId="0" borderId="3" xfId="0" applyFont="1" applyFill="1" applyBorder="1" applyAlignment="1">
      <alignment horizontal="center" vertical="center" readingOrder="1"/>
    </xf>
    <xf numFmtId="0" fontId="101" fillId="0" borderId="3" xfId="0" applyFont="1" applyFill="1" applyBorder="1" applyAlignment="1">
      <alignment horizontal="left" vertical="center" wrapText="1" readingOrder="1"/>
    </xf>
    <xf numFmtId="9" fontId="101" fillId="0" borderId="3" xfId="2" applyFont="1" applyFill="1" applyBorder="1" applyAlignment="1">
      <alignment vertical="center" readingOrder="1"/>
    </xf>
    <xf numFmtId="178" fontId="113" fillId="4" borderId="7" xfId="0" applyNumberFormat="1" applyFont="1" applyFill="1" applyBorder="1" applyAlignment="1">
      <alignment horizontal="right" vertical="center" readingOrder="1"/>
    </xf>
    <xf numFmtId="9" fontId="113" fillId="4" borderId="7" xfId="2" applyFont="1" applyFill="1" applyBorder="1" applyAlignment="1">
      <alignment horizontal="center" vertical="center" readingOrder="1"/>
    </xf>
    <xf numFmtId="9" fontId="123" fillId="53" borderId="3" xfId="7" applyFont="1" applyFill="1" applyBorder="1" applyAlignment="1">
      <alignment horizontal="center" vertical="center" wrapText="1" readingOrder="1"/>
    </xf>
    <xf numFmtId="178" fontId="95" fillId="0" borderId="0" xfId="1" applyNumberFormat="1" applyFont="1" applyFill="1" applyAlignment="1"/>
    <xf numFmtId="178" fontId="95" fillId="0" borderId="0" xfId="1" applyNumberFormat="1" applyFont="1" applyAlignment="1"/>
    <xf numFmtId="178" fontId="101" fillId="0" borderId="29" xfId="0" applyNumberFormat="1" applyFont="1" applyFill="1" applyBorder="1" applyAlignment="1">
      <alignment horizontal="right" vertical="center" readingOrder="1"/>
    </xf>
    <xf numFmtId="178" fontId="113" fillId="0" borderId="5" xfId="0" applyNumberFormat="1" applyFont="1" applyFill="1" applyBorder="1" applyAlignment="1">
      <alignment horizontal="right" vertical="center" readingOrder="1"/>
    </xf>
    <xf numFmtId="178" fontId="101" fillId="0" borderId="37" xfId="0" applyNumberFormat="1" applyFont="1" applyFill="1" applyBorder="1" applyAlignment="1">
      <alignment horizontal="right" vertical="center" readingOrder="1"/>
    </xf>
    <xf numFmtId="180" fontId="101" fillId="0" borderId="37" xfId="0" applyNumberFormat="1" applyFont="1" applyFill="1" applyBorder="1" applyAlignment="1">
      <alignment horizontal="right" vertical="center" readingOrder="1"/>
    </xf>
    <xf numFmtId="180" fontId="187" fillId="0" borderId="37" xfId="0" applyNumberFormat="1" applyFont="1" applyFill="1" applyBorder="1" applyAlignment="1">
      <alignment horizontal="right" vertical="center" readingOrder="1"/>
    </xf>
    <xf numFmtId="0" fontId="92" fillId="0" borderId="0" xfId="0" applyFont="1" applyFill="1"/>
    <xf numFmtId="180" fontId="101" fillId="0" borderId="3" xfId="0" applyNumberFormat="1" applyFont="1" applyFill="1" applyBorder="1" applyAlignment="1">
      <alignment horizontal="center" vertical="center" readingOrder="1"/>
    </xf>
    <xf numFmtId="9" fontId="101" fillId="0" borderId="3" xfId="2" applyFont="1" applyFill="1" applyBorder="1" applyAlignment="1">
      <alignment horizontal="right" vertical="center" readingOrder="1"/>
    </xf>
    <xf numFmtId="178" fontId="100" fillId="4" borderId="3" xfId="4" applyNumberFormat="1" applyFont="1" applyFill="1" applyBorder="1" applyAlignment="1">
      <alignment horizontal="right" vertical="center" wrapText="1" readingOrder="1"/>
    </xf>
    <xf numFmtId="178" fontId="112" fillId="56" borderId="4" xfId="0" applyNumberFormat="1" applyFont="1" applyFill="1" applyBorder="1" applyAlignment="1">
      <alignment horizontal="right" vertical="center" readingOrder="1"/>
    </xf>
    <xf numFmtId="180" fontId="112" fillId="4" borderId="4" xfId="0" applyNumberFormat="1" applyFont="1" applyFill="1" applyBorder="1" applyAlignment="1">
      <alignment horizontal="right" vertical="center" readingOrder="1"/>
    </xf>
    <xf numFmtId="180" fontId="104" fillId="50" borderId="4" xfId="0" applyNumberFormat="1" applyFont="1" applyFill="1" applyBorder="1" applyAlignment="1">
      <alignment horizontal="right" vertical="center" readingOrder="1"/>
    </xf>
    <xf numFmtId="180" fontId="107" fillId="50" borderId="4" xfId="0" applyNumberFormat="1" applyFont="1" applyFill="1" applyBorder="1" applyAlignment="1">
      <alignment horizontal="right" vertical="center" readingOrder="1"/>
    </xf>
    <xf numFmtId="178" fontId="160" fillId="51" borderId="88" xfId="0" applyNumberFormat="1" applyFont="1" applyFill="1" applyBorder="1" applyAlignment="1">
      <alignment horizontal="right" vertical="center" readingOrder="1"/>
    </xf>
    <xf numFmtId="178" fontId="159" fillId="51" borderId="89" xfId="0" applyNumberFormat="1" applyFont="1" applyFill="1" applyBorder="1" applyAlignment="1">
      <alignment horizontal="center" vertical="center" wrapText="1" readingOrder="1"/>
    </xf>
    <xf numFmtId="180" fontId="116" fillId="57" borderId="11" xfId="0" applyNumberFormat="1" applyFont="1" applyFill="1" applyBorder="1" applyAlignment="1">
      <alignment horizontal="right" vertical="center" readingOrder="1"/>
    </xf>
    <xf numFmtId="180" fontId="116" fillId="56" borderId="4" xfId="0" applyNumberFormat="1" applyFont="1" applyFill="1" applyBorder="1" applyAlignment="1">
      <alignment horizontal="right" vertical="center" readingOrder="1"/>
    </xf>
    <xf numFmtId="180" fontId="116" fillId="57" borderId="4" xfId="0" applyNumberFormat="1" applyFont="1" applyFill="1" applyBorder="1" applyAlignment="1">
      <alignment horizontal="right" vertical="center" readingOrder="1"/>
    </xf>
    <xf numFmtId="180" fontId="116" fillId="4" borderId="4" xfId="0" applyNumberFormat="1" applyFont="1" applyFill="1" applyBorder="1" applyAlignment="1">
      <alignment horizontal="right" vertical="center" readingOrder="1"/>
    </xf>
    <xf numFmtId="180" fontId="116" fillId="0" borderId="4" xfId="0" applyNumberFormat="1" applyFont="1" applyBorder="1" applyAlignment="1">
      <alignment horizontal="right" vertical="center" readingOrder="1"/>
    </xf>
    <xf numFmtId="180" fontId="107" fillId="52" borderId="4" xfId="0" applyNumberFormat="1" applyFont="1" applyFill="1" applyBorder="1" applyAlignment="1">
      <alignment horizontal="right" vertical="center" readingOrder="1"/>
    </xf>
    <xf numFmtId="180" fontId="107" fillId="52" borderId="8" xfId="0" applyNumberFormat="1" applyFont="1" applyFill="1" applyBorder="1" applyAlignment="1">
      <alignment horizontal="right" vertical="center" readingOrder="1"/>
    </xf>
    <xf numFmtId="180" fontId="160" fillId="51" borderId="27" xfId="0" applyNumberFormat="1" applyFont="1" applyFill="1" applyBorder="1" applyAlignment="1">
      <alignment horizontal="right" vertical="center" readingOrder="1"/>
    </xf>
    <xf numFmtId="180" fontId="112" fillId="57" borderId="77" xfId="0" applyNumberFormat="1" applyFont="1" applyFill="1" applyBorder="1" applyAlignment="1">
      <alignment horizontal="right" vertical="center" readingOrder="1"/>
    </xf>
    <xf numFmtId="180" fontId="112" fillId="4" borderId="11" xfId="0" applyNumberFormat="1" applyFont="1" applyFill="1" applyBorder="1" applyAlignment="1">
      <alignment horizontal="right" vertical="center" readingOrder="1"/>
    </xf>
    <xf numFmtId="180" fontId="104" fillId="52" borderId="4" xfId="0" applyNumberFormat="1" applyFont="1" applyFill="1" applyBorder="1" applyAlignment="1">
      <alignment horizontal="right" vertical="center" readingOrder="1"/>
    </xf>
    <xf numFmtId="180" fontId="112" fillId="0" borderId="4" xfId="0" applyNumberFormat="1" applyFont="1" applyFill="1" applyBorder="1" applyAlignment="1">
      <alignment horizontal="right" vertical="center" readingOrder="1"/>
    </xf>
    <xf numFmtId="180" fontId="104" fillId="52" borderId="8" xfId="0" applyNumberFormat="1" applyFont="1" applyFill="1" applyBorder="1" applyAlignment="1">
      <alignment horizontal="right" vertical="center" readingOrder="1"/>
    </xf>
    <xf numFmtId="0" fontId="159" fillId="51" borderId="4" xfId="0" applyFont="1" applyFill="1" applyBorder="1" applyAlignment="1">
      <alignment horizontal="center" vertical="center" wrapText="1" readingOrder="1"/>
    </xf>
    <xf numFmtId="180" fontId="112" fillId="57" borderId="4" xfId="0" applyNumberFormat="1" applyFont="1" applyFill="1" applyBorder="1" applyAlignment="1">
      <alignment horizontal="right" vertical="center" readingOrder="1"/>
    </xf>
    <xf numFmtId="180" fontId="112" fillId="0" borderId="11" xfId="0" applyNumberFormat="1" applyFont="1" applyFill="1" applyBorder="1" applyAlignment="1">
      <alignment horizontal="right" vertical="center" readingOrder="1"/>
    </xf>
    <xf numFmtId="180" fontId="112" fillId="58" borderId="4" xfId="0" applyNumberFormat="1" applyFont="1" applyFill="1" applyBorder="1" applyAlignment="1">
      <alignment horizontal="right" vertical="center" readingOrder="1"/>
    </xf>
    <xf numFmtId="180" fontId="104" fillId="52" borderId="62" xfId="0" applyNumberFormat="1" applyFont="1" applyFill="1" applyBorder="1" applyAlignment="1">
      <alignment horizontal="right" vertical="center" readingOrder="1"/>
    </xf>
    <xf numFmtId="180" fontId="112" fillId="58" borderId="11" xfId="0" applyNumberFormat="1" applyFont="1" applyFill="1" applyBorder="1" applyAlignment="1">
      <alignment horizontal="right" vertical="center" readingOrder="1"/>
    </xf>
    <xf numFmtId="180" fontId="112" fillId="58" borderId="77" xfId="0" applyNumberFormat="1" applyFont="1" applyFill="1" applyBorder="1" applyAlignment="1">
      <alignment horizontal="right" vertical="center" readingOrder="1"/>
    </xf>
    <xf numFmtId="178" fontId="160" fillId="51" borderId="27" xfId="0" applyNumberFormat="1" applyFont="1" applyFill="1" applyBorder="1" applyAlignment="1">
      <alignment horizontal="right" vertical="center" readingOrder="1"/>
    </xf>
    <xf numFmtId="0" fontId="159" fillId="51" borderId="77" xfId="0" applyFont="1" applyFill="1" applyBorder="1" applyAlignment="1">
      <alignment horizontal="center" vertical="center" wrapText="1" readingOrder="1"/>
    </xf>
    <xf numFmtId="180" fontId="112" fillId="0" borderId="11" xfId="0" applyNumberFormat="1" applyFont="1" applyBorder="1" applyAlignment="1">
      <alignment horizontal="right" vertical="center" readingOrder="1"/>
    </xf>
    <xf numFmtId="0" fontId="159" fillId="51" borderId="27" xfId="0" applyFont="1" applyFill="1" applyBorder="1" applyAlignment="1">
      <alignment horizontal="center" vertical="center" wrapText="1" readingOrder="1"/>
    </xf>
    <xf numFmtId="180" fontId="112" fillId="0" borderId="2" xfId="0" applyNumberFormat="1" applyFont="1" applyBorder="1" applyAlignment="1">
      <alignment horizontal="right" vertical="center" readingOrder="1"/>
    </xf>
    <xf numFmtId="180" fontId="104" fillId="52" borderId="9" xfId="0" applyNumberFormat="1" applyFont="1" applyFill="1" applyBorder="1" applyAlignment="1">
      <alignment horizontal="right" vertical="center" readingOrder="1"/>
    </xf>
    <xf numFmtId="180" fontId="104" fillId="52" borderId="0" xfId="0" applyNumberFormat="1" applyFont="1" applyFill="1" applyBorder="1" applyAlignment="1">
      <alignment horizontal="right" vertical="center" readingOrder="1"/>
    </xf>
    <xf numFmtId="180" fontId="160" fillId="51" borderId="22" xfId="0" applyNumberFormat="1" applyFont="1" applyFill="1" applyBorder="1" applyAlignment="1">
      <alignment horizontal="right" vertical="center" readingOrder="1"/>
    </xf>
    <xf numFmtId="180" fontId="112" fillId="4" borderId="77" xfId="0" applyNumberFormat="1" applyFont="1" applyFill="1" applyBorder="1" applyAlignment="1">
      <alignment horizontal="right" vertical="center" readingOrder="1"/>
    </xf>
    <xf numFmtId="180" fontId="104" fillId="0" borderId="4" xfId="0" applyNumberFormat="1" applyFont="1" applyBorder="1" applyAlignment="1">
      <alignment horizontal="right" vertical="center" readingOrder="1"/>
    </xf>
    <xf numFmtId="178" fontId="112" fillId="0" borderId="11" xfId="0" applyNumberFormat="1" applyFont="1" applyBorder="1" applyAlignment="1">
      <alignment horizontal="right" vertical="center" readingOrder="1"/>
    </xf>
    <xf numFmtId="178" fontId="104" fillId="52" borderId="4" xfId="0" applyNumberFormat="1" applyFont="1" applyFill="1" applyBorder="1" applyAlignment="1">
      <alignment horizontal="right" vertical="center" readingOrder="1"/>
    </xf>
    <xf numFmtId="178" fontId="112" fillId="0" borderId="2" xfId="0" applyNumberFormat="1" applyFont="1" applyFill="1" applyBorder="1" applyAlignment="1">
      <alignment horizontal="right" vertical="center" readingOrder="1"/>
    </xf>
    <xf numFmtId="180" fontId="160" fillId="51" borderId="4" xfId="0" applyNumberFormat="1" applyFont="1" applyFill="1" applyBorder="1" applyAlignment="1">
      <alignment horizontal="right" vertical="center" readingOrder="1"/>
    </xf>
    <xf numFmtId="180" fontId="112" fillId="4" borderId="89" xfId="0" applyNumberFormat="1" applyFont="1" applyFill="1" applyBorder="1" applyAlignment="1">
      <alignment horizontal="right" vertical="center" readingOrder="1"/>
    </xf>
    <xf numFmtId="180" fontId="160" fillId="51" borderId="61" xfId="0" applyNumberFormat="1" applyFont="1" applyFill="1" applyBorder="1" applyAlignment="1">
      <alignment horizontal="right" vertical="center" readingOrder="1"/>
    </xf>
    <xf numFmtId="0" fontId="159" fillId="51" borderId="27" xfId="0" applyFont="1" applyFill="1" applyBorder="1" applyAlignment="1">
      <alignment horizontal="center" vertical="center" readingOrder="1"/>
    </xf>
    <xf numFmtId="180" fontId="112" fillId="0" borderId="89" xfId="0" applyNumberFormat="1" applyFont="1" applyBorder="1" applyAlignment="1">
      <alignment horizontal="right" vertical="center" readingOrder="1"/>
    </xf>
    <xf numFmtId="178" fontId="112" fillId="4" borderId="89" xfId="0" applyNumberFormat="1" applyFont="1" applyFill="1" applyBorder="1" applyAlignment="1">
      <alignment horizontal="right" vertical="center" readingOrder="1"/>
    </xf>
    <xf numFmtId="178" fontId="107" fillId="0" borderId="11" xfId="0" applyNumberFormat="1" applyFont="1" applyBorder="1" applyAlignment="1">
      <alignment horizontal="right" vertical="center" readingOrder="1"/>
    </xf>
    <xf numFmtId="178" fontId="107"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8" fontId="0" fillId="0" borderId="0" xfId="0" applyNumberFormat="1" applyFill="1" applyBorder="1"/>
    <xf numFmtId="0" fontId="101" fillId="0" borderId="0" xfId="0" applyFont="1" applyFill="1" applyBorder="1" applyAlignment="1">
      <alignment vertical="center" wrapText="1" readingOrder="1"/>
    </xf>
    <xf numFmtId="0" fontId="187" fillId="0" borderId="0" xfId="0" applyFont="1" applyFill="1" applyBorder="1" applyAlignment="1">
      <alignment horizontal="left" vertical="center" wrapText="1" readingOrder="1"/>
    </xf>
    <xf numFmtId="0" fontId="101" fillId="0" borderId="0" xfId="0" applyFont="1" applyFill="1" applyBorder="1" applyAlignment="1">
      <alignment horizontal="left" vertical="center" wrapText="1" readingOrder="1"/>
    </xf>
    <xf numFmtId="178" fontId="1" fillId="0" borderId="0" xfId="0" applyNumberFormat="1" applyFont="1" applyFill="1" applyBorder="1"/>
    <xf numFmtId="0" fontId="92" fillId="0" borderId="0" xfId="0" applyFont="1" applyFill="1" applyBorder="1"/>
    <xf numFmtId="43" fontId="0" fillId="0" borderId="0" xfId="0" applyNumberFormat="1" applyFill="1" applyBorder="1"/>
    <xf numFmtId="0" fontId="142" fillId="0" borderId="0" xfId="0" applyFont="1" applyFill="1" applyBorder="1"/>
    <xf numFmtId="171" fontId="0" fillId="0" borderId="0" xfId="0" applyNumberFormat="1" applyFill="1" applyBorder="1"/>
    <xf numFmtId="180" fontId="0" fillId="0" borderId="0" xfId="0" applyNumberFormat="1" applyFill="1" applyBorder="1"/>
    <xf numFmtId="43" fontId="0" fillId="0" borderId="0" xfId="1" applyFont="1" applyFill="1" applyBorder="1"/>
    <xf numFmtId="9" fontId="113" fillId="4" borderId="5" xfId="2" applyFont="1" applyFill="1" applyBorder="1" applyAlignment="1">
      <alignment horizontal="center" vertical="center" readingOrder="1"/>
    </xf>
    <xf numFmtId="180" fontId="113" fillId="4" borderId="5" xfId="0" applyNumberFormat="1" applyFont="1" applyFill="1" applyBorder="1" applyAlignment="1">
      <alignment horizontal="right" vertical="center" readingOrder="1"/>
    </xf>
    <xf numFmtId="0" fontId="165" fillId="51" borderId="21" xfId="4" applyFont="1" applyFill="1" applyBorder="1" applyAlignment="1">
      <alignment horizontal="center" vertical="center"/>
    </xf>
    <xf numFmtId="0" fontId="165" fillId="51" borderId="22" xfId="4" applyFont="1" applyFill="1" applyBorder="1" applyAlignment="1">
      <alignment horizontal="center" vertical="center"/>
    </xf>
    <xf numFmtId="0" fontId="165" fillId="51" borderId="23" xfId="4" applyFont="1" applyFill="1" applyBorder="1" applyAlignment="1">
      <alignment horizontal="center" vertical="center"/>
    </xf>
    <xf numFmtId="177" fontId="169" fillId="0" borderId="0" xfId="0" applyNumberFormat="1" applyFont="1" applyAlignment="1">
      <alignment horizontal="center"/>
    </xf>
    <xf numFmtId="177" fontId="96" fillId="0" borderId="0" xfId="0" applyNumberFormat="1" applyFont="1" applyAlignment="1">
      <alignment horizontal="center" wrapText="1"/>
    </xf>
    <xf numFmtId="0" fontId="122" fillId="51" borderId="62" xfId="0" applyFont="1" applyFill="1" applyBorder="1" applyAlignment="1">
      <alignment horizontal="center" vertical="center" wrapText="1" readingOrder="1"/>
    </xf>
    <xf numFmtId="0" fontId="122" fillId="51" borderId="0" xfId="0" applyFont="1" applyFill="1" applyAlignment="1">
      <alignment horizontal="center" vertical="center" wrapText="1" readingOrder="1"/>
    </xf>
    <xf numFmtId="0" fontId="168" fillId="0" borderId="18" xfId="0" applyFont="1" applyBorder="1" applyAlignment="1">
      <alignment horizontal="left" vertical="center" wrapText="1" readingOrder="1"/>
    </xf>
    <xf numFmtId="0" fontId="168" fillId="0" borderId="19" xfId="0" applyFont="1" applyBorder="1" applyAlignment="1">
      <alignment horizontal="left" vertical="center" wrapText="1" readingOrder="1"/>
    </xf>
    <xf numFmtId="177" fontId="96" fillId="0" borderId="16" xfId="0" applyNumberFormat="1" applyFont="1" applyBorder="1" applyAlignment="1">
      <alignment horizontal="center" wrapText="1"/>
    </xf>
    <xf numFmtId="0" fontId="118" fillId="4" borderId="35" xfId="0" applyFont="1" applyFill="1" applyBorder="1" applyAlignment="1">
      <alignment horizontal="center" vertical="center" wrapText="1" readingOrder="1"/>
    </xf>
    <xf numFmtId="0" fontId="118" fillId="4" borderId="54" xfId="0" applyFont="1" applyFill="1" applyBorder="1" applyAlignment="1">
      <alignment horizontal="center" vertical="center" wrapText="1" readingOrder="1"/>
    </xf>
    <xf numFmtId="0" fontId="159" fillId="4" borderId="55" xfId="0" applyFont="1" applyFill="1" applyBorder="1" applyAlignment="1">
      <alignment horizontal="center" vertical="center" wrapText="1" readingOrder="1"/>
    </xf>
    <xf numFmtId="0" fontId="118" fillId="4" borderId="55" xfId="0" applyFont="1" applyFill="1" applyBorder="1" applyAlignment="1">
      <alignment horizontal="center" vertical="center" wrapText="1" readingOrder="1"/>
    </xf>
    <xf numFmtId="0" fontId="118" fillId="4" borderId="36" xfId="0" applyFont="1" applyFill="1" applyBorder="1" applyAlignment="1">
      <alignment horizontal="center" vertical="center" wrapText="1" readingOrder="1"/>
    </xf>
    <xf numFmtId="0" fontId="118" fillId="4" borderId="45" xfId="0" applyFont="1" applyFill="1" applyBorder="1" applyAlignment="1">
      <alignment horizontal="center" vertical="center" wrapText="1" readingOrder="1"/>
    </xf>
    <xf numFmtId="0" fontId="176" fillId="0" borderId="22" xfId="0" applyFont="1" applyBorder="1" applyAlignment="1">
      <alignment horizontal="left" vertical="top" readingOrder="1"/>
    </xf>
    <xf numFmtId="0" fontId="188" fillId="0" borderId="22" xfId="0" applyFont="1" applyBorder="1" applyAlignment="1">
      <alignment horizontal="left" vertical="top" readingOrder="1"/>
    </xf>
    <xf numFmtId="0" fontId="118" fillId="4" borderId="30" xfId="0" applyFont="1" applyFill="1" applyBorder="1" applyAlignment="1">
      <alignment horizontal="center" vertical="center" wrapText="1" readingOrder="1"/>
    </xf>
    <xf numFmtId="0" fontId="118" fillId="4" borderId="32" xfId="0" applyFont="1" applyFill="1" applyBorder="1" applyAlignment="1">
      <alignment horizontal="center" vertical="center" wrapText="1" readingOrder="1"/>
    </xf>
    <xf numFmtId="0" fontId="176" fillId="0" borderId="0" xfId="0" applyFont="1" applyAlignment="1">
      <alignment horizontal="left" vertical="top" readingOrder="1"/>
    </xf>
    <xf numFmtId="0" fontId="188" fillId="0" borderId="0" xfId="0" applyFont="1" applyAlignment="1">
      <alignment horizontal="left" vertical="top" readingOrder="1"/>
    </xf>
    <xf numFmtId="0" fontId="176" fillId="0" borderId="14" xfId="0" applyFont="1" applyBorder="1" applyAlignment="1">
      <alignment horizontal="left" vertical="top" readingOrder="1"/>
    </xf>
    <xf numFmtId="0" fontId="188" fillId="0" borderId="14" xfId="0" applyFont="1" applyBorder="1" applyAlignment="1">
      <alignment horizontal="left" vertical="top" readingOrder="1"/>
    </xf>
    <xf numFmtId="0" fontId="159" fillId="51" borderId="21" xfId="0" applyFont="1" applyFill="1" applyBorder="1" applyAlignment="1">
      <alignment horizontal="center" vertical="center" readingOrder="1"/>
    </xf>
    <xf numFmtId="0" fontId="159" fillId="51" borderId="28" xfId="0" applyFont="1" applyFill="1" applyBorder="1" applyAlignment="1">
      <alignment horizontal="center" vertical="center" readingOrder="1"/>
    </xf>
    <xf numFmtId="0" fontId="118" fillId="0" borderId="13" xfId="0" applyFont="1" applyBorder="1" applyAlignment="1">
      <alignment horizontal="center" vertical="center" readingOrder="1"/>
    </xf>
    <xf numFmtId="0" fontId="118" fillId="0" borderId="14" xfId="0" applyFont="1" applyBorder="1" applyAlignment="1">
      <alignment horizontal="center" vertical="center" readingOrder="1"/>
    </xf>
    <xf numFmtId="0" fontId="118" fillId="0" borderId="15" xfId="0" applyFont="1" applyBorder="1" applyAlignment="1">
      <alignment horizontal="center" vertical="center" readingOrder="1"/>
    </xf>
    <xf numFmtId="0" fontId="118" fillId="0" borderId="16" xfId="0" applyFont="1" applyBorder="1" applyAlignment="1">
      <alignment horizontal="center" vertical="center" readingOrder="1"/>
    </xf>
    <xf numFmtId="0" fontId="118" fillId="0" borderId="0" xfId="0" applyFont="1" applyAlignment="1">
      <alignment horizontal="center" vertical="center" readingOrder="1"/>
    </xf>
    <xf numFmtId="0" fontId="118" fillId="0" borderId="17" xfId="0" applyFont="1" applyBorder="1" applyAlignment="1">
      <alignment horizontal="center" vertical="center" readingOrder="1"/>
    </xf>
    <xf numFmtId="0" fontId="118" fillId="0" borderId="18" xfId="0" applyFont="1" applyBorder="1" applyAlignment="1">
      <alignment horizontal="center" vertical="center" readingOrder="1"/>
    </xf>
    <xf numFmtId="0" fontId="118" fillId="0" borderId="19" xfId="0" applyFont="1" applyBorder="1" applyAlignment="1">
      <alignment horizontal="center" vertical="center" readingOrder="1"/>
    </xf>
    <xf numFmtId="0" fontId="118" fillId="0" borderId="20" xfId="0" applyFont="1" applyBorder="1" applyAlignment="1">
      <alignment horizontal="center" vertical="center" readingOrder="1"/>
    </xf>
    <xf numFmtId="180" fontId="118" fillId="52" borderId="8" xfId="0" applyNumberFormat="1" applyFont="1" applyFill="1" applyBorder="1" applyAlignment="1">
      <alignment horizontal="center" vertical="center" readingOrder="1"/>
    </xf>
    <xf numFmtId="180" fontId="118" fillId="52" borderId="50" xfId="0" applyNumberFormat="1" applyFont="1" applyFill="1" applyBorder="1" applyAlignment="1">
      <alignment horizontal="center" vertical="center" readingOrder="1"/>
    </xf>
    <xf numFmtId="180" fontId="118" fillId="52" borderId="4" xfId="0" applyNumberFormat="1" applyFont="1" applyFill="1" applyBorder="1" applyAlignment="1">
      <alignment horizontal="center" vertical="center" readingOrder="1"/>
    </xf>
    <xf numFmtId="180" fontId="118" fillId="52" borderId="10" xfId="0" applyNumberFormat="1" applyFont="1" applyFill="1" applyBorder="1" applyAlignment="1">
      <alignment horizontal="center" vertical="center" readingOrder="1"/>
    </xf>
    <xf numFmtId="0" fontId="159" fillId="51" borderId="22" xfId="0" applyFont="1" applyFill="1" applyBorder="1" applyAlignment="1">
      <alignment horizontal="center" vertical="center" readingOrder="1"/>
    </xf>
    <xf numFmtId="15" fontId="119" fillId="0" borderId="16" xfId="0" applyNumberFormat="1" applyFont="1" applyBorder="1" applyAlignment="1">
      <alignment horizontal="center" vertical="center" readingOrder="1"/>
    </xf>
    <xf numFmtId="15" fontId="119" fillId="0" borderId="0" xfId="0" applyNumberFormat="1" applyFont="1" applyAlignment="1">
      <alignment horizontal="center" vertical="center" readingOrder="1"/>
    </xf>
    <xf numFmtId="15" fontId="181" fillId="0" borderId="0" xfId="0" applyNumberFormat="1" applyFont="1" applyAlignment="1">
      <alignment horizontal="center" vertical="center" readingOrder="1"/>
    </xf>
    <xf numFmtId="177" fontId="119" fillId="0" borderId="16" xfId="0" applyNumberFormat="1" applyFont="1" applyBorder="1" applyAlignment="1">
      <alignment horizontal="center" vertical="center" readingOrder="1"/>
    </xf>
    <xf numFmtId="177" fontId="119" fillId="0" borderId="0" xfId="0" applyNumberFormat="1" applyFont="1" applyAlignment="1">
      <alignment horizontal="center" vertical="center" readingOrder="1"/>
    </xf>
    <xf numFmtId="177" fontId="181" fillId="0" borderId="0" xfId="0" applyNumberFormat="1" applyFont="1" applyAlignment="1">
      <alignment horizontal="center" vertical="center" readingOrder="1"/>
    </xf>
    <xf numFmtId="177" fontId="118" fillId="0" borderId="16" xfId="0" applyNumberFormat="1" applyFont="1" applyBorder="1" applyAlignment="1">
      <alignment horizontal="center" vertical="center" readingOrder="1"/>
    </xf>
    <xf numFmtId="177" fontId="118" fillId="0" borderId="0" xfId="0" applyNumberFormat="1" applyFont="1" applyAlignment="1">
      <alignment horizontal="center" vertical="center" readingOrder="1"/>
    </xf>
    <xf numFmtId="177" fontId="159" fillId="0" borderId="0" xfId="0" applyNumberFormat="1" applyFont="1" applyAlignment="1">
      <alignment horizontal="center" vertical="center" readingOrder="1"/>
    </xf>
    <xf numFmtId="0" fontId="176" fillId="0" borderId="19" xfId="0" applyFont="1" applyBorder="1" applyAlignment="1">
      <alignment horizontal="left" vertical="top" readingOrder="1"/>
    </xf>
    <xf numFmtId="0" fontId="188" fillId="0" borderId="19" xfId="0" applyFont="1" applyBorder="1" applyAlignment="1">
      <alignment horizontal="left" vertical="top" readingOrder="1"/>
    </xf>
    <xf numFmtId="0" fontId="118" fillId="4" borderId="87" xfId="0" applyFont="1" applyFill="1" applyBorder="1" applyAlignment="1">
      <alignment horizontal="center" vertical="center" wrapText="1" readingOrder="1"/>
    </xf>
    <xf numFmtId="0" fontId="118" fillId="4" borderId="44" xfId="0" applyFont="1" applyFill="1" applyBorder="1" applyAlignment="1">
      <alignment horizontal="center" vertical="center" wrapText="1" readingOrder="1"/>
    </xf>
    <xf numFmtId="0" fontId="159" fillId="4" borderId="45" xfId="0" applyFont="1" applyFill="1" applyBorder="1" applyAlignment="1">
      <alignment horizontal="center" vertical="center" wrapText="1" readingOrder="1"/>
    </xf>
    <xf numFmtId="0" fontId="118" fillId="4" borderId="0" xfId="0" applyFont="1" applyFill="1" applyAlignment="1">
      <alignment horizontal="center" vertical="center" wrapText="1" readingOrder="1"/>
    </xf>
    <xf numFmtId="0" fontId="118" fillId="4" borderId="16" xfId="0" applyFont="1" applyFill="1" applyBorder="1" applyAlignment="1">
      <alignment horizontal="center" vertical="center" wrapText="1" readingOrder="1"/>
    </xf>
    <xf numFmtId="0" fontId="118" fillId="3" borderId="0" xfId="0" applyFont="1" applyFill="1" applyAlignment="1">
      <alignment horizontal="center" vertical="center" wrapText="1" readingOrder="1"/>
    </xf>
    <xf numFmtId="0" fontId="118" fillId="4" borderId="48" xfId="0" applyFont="1" applyFill="1" applyBorder="1" applyAlignment="1">
      <alignment horizontal="center" vertical="center" wrapText="1" readingOrder="1"/>
    </xf>
    <xf numFmtId="0" fontId="159" fillId="4" borderId="74" xfId="0" applyFont="1" applyFill="1" applyBorder="1" applyAlignment="1">
      <alignment horizontal="center" vertical="center" wrapText="1" readingOrder="1"/>
    </xf>
    <xf numFmtId="180" fontId="118" fillId="52" borderId="74" xfId="0" applyNumberFormat="1" applyFont="1" applyFill="1" applyBorder="1" applyAlignment="1">
      <alignment horizontal="center" vertical="center" readingOrder="1"/>
    </xf>
    <xf numFmtId="180" fontId="118" fillId="52" borderId="44" xfId="0" applyNumberFormat="1" applyFont="1" applyFill="1" applyBorder="1" applyAlignment="1">
      <alignment horizontal="center" vertical="center" readingOrder="1"/>
    </xf>
    <xf numFmtId="178" fontId="118" fillId="52" borderId="45" xfId="0" applyNumberFormat="1" applyFont="1" applyFill="1" applyBorder="1" applyAlignment="1">
      <alignment horizontal="center" vertical="center" readingOrder="1"/>
    </xf>
    <xf numFmtId="178" fontId="118" fillId="52" borderId="57" xfId="0" applyNumberFormat="1" applyFont="1" applyFill="1" applyBorder="1" applyAlignment="1">
      <alignment horizontal="center" vertical="center" readingOrder="1"/>
    </xf>
    <xf numFmtId="0" fontId="118" fillId="4" borderId="13" xfId="0" applyFont="1" applyFill="1" applyBorder="1" applyAlignment="1">
      <alignment horizontal="center" vertical="center" wrapText="1" readingOrder="1"/>
    </xf>
    <xf numFmtId="0" fontId="159" fillId="4" borderId="18" xfId="0" applyFont="1" applyFill="1" applyBorder="1" applyAlignment="1">
      <alignment horizontal="center" vertical="center" wrapText="1" readingOrder="1"/>
    </xf>
    <xf numFmtId="0" fontId="159" fillId="51" borderId="88" xfId="0" applyFont="1" applyFill="1" applyBorder="1" applyAlignment="1">
      <alignment horizontal="center" vertical="center" readingOrder="1"/>
    </xf>
    <xf numFmtId="0" fontId="159" fillId="51" borderId="90" xfId="0" applyFont="1" applyFill="1" applyBorder="1" applyAlignment="1">
      <alignment horizontal="center" vertical="center" readingOrder="1"/>
    </xf>
    <xf numFmtId="0" fontId="159" fillId="51" borderId="57" xfId="0" applyFont="1" applyFill="1" applyBorder="1" applyAlignment="1">
      <alignment horizontal="center" vertical="center" readingOrder="1"/>
    </xf>
    <xf numFmtId="180" fontId="118" fillId="52" borderId="5" xfId="0" applyNumberFormat="1" applyFont="1" applyFill="1" applyBorder="1" applyAlignment="1">
      <alignment horizontal="center" vertical="center" readingOrder="1"/>
    </xf>
    <xf numFmtId="0" fontId="118" fillId="52" borderId="4" xfId="0" applyFont="1" applyFill="1" applyBorder="1" applyAlignment="1">
      <alignment horizontal="center" vertical="center" wrapText="1" readingOrder="1"/>
    </xf>
    <xf numFmtId="0" fontId="118" fillId="52" borderId="9" xfId="0" applyFont="1" applyFill="1" applyBorder="1" applyAlignment="1">
      <alignment horizontal="center" vertical="center" wrapText="1" readingOrder="1"/>
    </xf>
    <xf numFmtId="0" fontId="118" fillId="52" borderId="10" xfId="0" applyFont="1" applyFill="1" applyBorder="1" applyAlignment="1">
      <alignment horizontal="center" vertical="center" wrapText="1" readingOrder="1"/>
    </xf>
    <xf numFmtId="0" fontId="118" fillId="52" borderId="8" xfId="0" applyFont="1" applyFill="1" applyBorder="1" applyAlignment="1">
      <alignment horizontal="center" vertical="center" wrapText="1" readingOrder="1"/>
    </xf>
    <xf numFmtId="0" fontId="118" fillId="52" borderId="56" xfId="0" applyFont="1" applyFill="1" applyBorder="1" applyAlignment="1">
      <alignment horizontal="center" vertical="center" wrapText="1" readingOrder="1"/>
    </xf>
    <xf numFmtId="0" fontId="118" fillId="52" borderId="50" xfId="0" applyFont="1" applyFill="1" applyBorder="1" applyAlignment="1">
      <alignment horizontal="center" vertical="center" wrapText="1" readingOrder="1"/>
    </xf>
    <xf numFmtId="180" fontId="118" fillId="52" borderId="3" xfId="0" applyNumberFormat="1" applyFont="1" applyFill="1" applyBorder="1" applyAlignment="1">
      <alignment horizontal="center" vertical="center" readingOrder="1"/>
    </xf>
    <xf numFmtId="0" fontId="118" fillId="50" borderId="4" xfId="0" applyFont="1" applyFill="1" applyBorder="1" applyAlignment="1">
      <alignment horizontal="center" vertical="center" wrapText="1" readingOrder="1"/>
    </xf>
    <xf numFmtId="0" fontId="118" fillId="50" borderId="9" xfId="0" applyFont="1" applyFill="1" applyBorder="1" applyAlignment="1">
      <alignment horizontal="center" vertical="center" wrapText="1" readingOrder="1"/>
    </xf>
    <xf numFmtId="0" fontId="118" fillId="50" borderId="10" xfId="0" applyFont="1" applyFill="1" applyBorder="1" applyAlignment="1">
      <alignment horizontal="center" vertical="center" wrapText="1" readingOrder="1"/>
    </xf>
    <xf numFmtId="0" fontId="118" fillId="50" borderId="3" xfId="0" applyFont="1" applyFill="1" applyBorder="1" applyAlignment="1">
      <alignment horizontal="center" vertical="center" wrapText="1" readingOrder="1"/>
    </xf>
    <xf numFmtId="0" fontId="159" fillId="51" borderId="19" xfId="0" applyFont="1" applyFill="1" applyBorder="1" applyAlignment="1">
      <alignment horizontal="center" vertical="center" wrapText="1" readingOrder="1"/>
    </xf>
    <xf numFmtId="0" fontId="118" fillId="50" borderId="62" xfId="0" applyFont="1" applyFill="1" applyBorder="1" applyAlignment="1">
      <alignment horizontal="center" vertical="center" wrapText="1" readingOrder="1"/>
    </xf>
    <xf numFmtId="0" fontId="118" fillId="50" borderId="0" xfId="0" applyFont="1" applyFill="1" applyAlignment="1">
      <alignment horizontal="center" vertical="center" wrapText="1" readingOrder="1"/>
    </xf>
    <xf numFmtId="0" fontId="118" fillId="50" borderId="12" xfId="0" applyFont="1" applyFill="1" applyBorder="1" applyAlignment="1">
      <alignment horizontal="center" vertical="center" wrapText="1" readingOrder="1"/>
    </xf>
    <xf numFmtId="0" fontId="118" fillId="50" borderId="8" xfId="0" applyFont="1" applyFill="1" applyBorder="1" applyAlignment="1">
      <alignment horizontal="center" vertical="center" wrapText="1" readingOrder="1"/>
    </xf>
    <xf numFmtId="0" fontId="118" fillId="50" borderId="56" xfId="0" applyFont="1" applyFill="1" applyBorder="1" applyAlignment="1">
      <alignment horizontal="center" vertical="center" wrapText="1" readingOrder="1"/>
    </xf>
    <xf numFmtId="0" fontId="118" fillId="50" borderId="50" xfId="0" applyFont="1" applyFill="1" applyBorder="1" applyAlignment="1">
      <alignment horizontal="center" vertical="center" wrapText="1" readingOrder="1"/>
    </xf>
    <xf numFmtId="0" fontId="118" fillId="50" borderId="11" xfId="0" applyFont="1" applyFill="1" applyBorder="1" applyAlignment="1">
      <alignment horizontal="center" vertical="center" wrapText="1" readingOrder="1"/>
    </xf>
    <xf numFmtId="0" fontId="118" fillId="50" borderId="2" xfId="0" applyFont="1" applyFill="1" applyBorder="1" applyAlignment="1">
      <alignment horizontal="center" vertical="center" wrapText="1" readingOrder="1"/>
    </xf>
    <xf numFmtId="0" fontId="118" fillId="50" borderId="51" xfId="0" applyFont="1" applyFill="1" applyBorder="1" applyAlignment="1">
      <alignment horizontal="center" vertical="center" wrapText="1" readingOrder="1"/>
    </xf>
    <xf numFmtId="0" fontId="118" fillId="4" borderId="18" xfId="0" applyFont="1" applyFill="1" applyBorder="1" applyAlignment="1">
      <alignment horizontal="center" vertical="center" wrapText="1" readingOrder="1"/>
    </xf>
    <xf numFmtId="0" fontId="176" fillId="0" borderId="21" xfId="0" applyFont="1" applyBorder="1" applyAlignment="1">
      <alignment horizontal="left" vertical="top" readingOrder="1"/>
    </xf>
    <xf numFmtId="0" fontId="176" fillId="0" borderId="20" xfId="0" applyFont="1" applyBorder="1" applyAlignment="1">
      <alignment horizontal="left" vertical="top" readingOrder="1"/>
    </xf>
    <xf numFmtId="180" fontId="118" fillId="0" borderId="4" xfId="0" applyNumberFormat="1" applyFont="1" applyBorder="1" applyAlignment="1">
      <alignment horizontal="center" vertical="center" readingOrder="1"/>
    </xf>
    <xf numFmtId="180" fontId="118" fillId="0" borderId="10" xfId="0" applyNumberFormat="1" applyFont="1" applyBorder="1" applyAlignment="1">
      <alignment horizontal="center" vertical="center" readingOrder="1"/>
    </xf>
    <xf numFmtId="180" fontId="118" fillId="52" borderId="88" xfId="0" applyNumberFormat="1" applyFont="1" applyFill="1" applyBorder="1" applyAlignment="1">
      <alignment horizontal="center" vertical="center" readingOrder="1"/>
    </xf>
    <xf numFmtId="180" fontId="118" fillId="52" borderId="57" xfId="0" applyNumberFormat="1" applyFont="1" applyFill="1" applyBorder="1" applyAlignment="1">
      <alignment horizontal="center" vertical="center" readingOrder="1"/>
    </xf>
    <xf numFmtId="180" fontId="118" fillId="50" borderId="4" xfId="0" applyNumberFormat="1" applyFont="1" applyFill="1" applyBorder="1" applyAlignment="1">
      <alignment horizontal="center" vertical="center" readingOrder="1"/>
    </xf>
    <xf numFmtId="180" fontId="118" fillId="50" borderId="10" xfId="0" applyNumberFormat="1" applyFont="1" applyFill="1" applyBorder="1" applyAlignment="1">
      <alignment horizontal="center" vertical="center" readingOrder="1"/>
    </xf>
    <xf numFmtId="0" fontId="159" fillId="51" borderId="18" xfId="0" applyFont="1" applyFill="1" applyBorder="1" applyAlignment="1">
      <alignment horizontal="center" vertical="center" readingOrder="1"/>
    </xf>
    <xf numFmtId="0" fontId="159" fillId="51" borderId="19" xfId="0" applyFont="1" applyFill="1" applyBorder="1" applyAlignment="1">
      <alignment horizontal="center" vertical="center" readingOrder="1"/>
    </xf>
    <xf numFmtId="0" fontId="159" fillId="51" borderId="76" xfId="0" applyFont="1" applyFill="1" applyBorder="1" applyAlignment="1">
      <alignment horizontal="center" vertical="center" readingOrder="1"/>
    </xf>
    <xf numFmtId="0" fontId="159" fillId="51" borderId="13" xfId="0" applyFont="1" applyFill="1" applyBorder="1" applyAlignment="1">
      <alignment horizontal="center" vertical="center" readingOrder="1"/>
    </xf>
    <xf numFmtId="0" fontId="159" fillId="51" borderId="14" xfId="0" applyFont="1" applyFill="1" applyBorder="1" applyAlignment="1">
      <alignment horizontal="center" vertical="center" readingOrder="1"/>
    </xf>
    <xf numFmtId="0" fontId="159" fillId="51" borderId="86" xfId="0" applyFont="1" applyFill="1" applyBorder="1" applyAlignment="1">
      <alignment horizontal="center" vertical="center" readingOrder="1"/>
    </xf>
    <xf numFmtId="0" fontId="159" fillId="51" borderId="23" xfId="0" applyFont="1" applyFill="1" applyBorder="1" applyAlignment="1">
      <alignment horizontal="center" vertical="center" readingOrder="1"/>
    </xf>
    <xf numFmtId="0" fontId="101" fillId="0" borderId="74" xfId="0" applyFont="1" applyBorder="1" applyAlignment="1">
      <alignment horizontal="center" vertical="center" wrapText="1"/>
    </xf>
    <xf numFmtId="0" fontId="101" fillId="0" borderId="50" xfId="0" applyFont="1" applyBorder="1" applyAlignment="1">
      <alignment horizontal="center" vertical="center" wrapText="1"/>
    </xf>
    <xf numFmtId="178" fontId="118" fillId="52" borderId="8" xfId="0" applyNumberFormat="1" applyFont="1" applyFill="1" applyBorder="1" applyAlignment="1">
      <alignment horizontal="center" vertical="center" readingOrder="1"/>
    </xf>
    <xf numFmtId="178" fontId="118" fillId="52" borderId="50" xfId="0" applyNumberFormat="1" applyFont="1" applyFill="1" applyBorder="1" applyAlignment="1">
      <alignment horizontal="center" vertical="center" readingOrder="1"/>
    </xf>
    <xf numFmtId="0" fontId="102" fillId="0" borderId="16" xfId="4" applyFont="1" applyBorder="1" applyAlignment="1">
      <alignment horizontal="center" vertical="center"/>
    </xf>
    <xf numFmtId="0" fontId="102" fillId="0" borderId="0" xfId="4" applyFont="1" applyAlignment="1">
      <alignment horizontal="center" vertical="center"/>
    </xf>
    <xf numFmtId="0" fontId="0" fillId="0" borderId="0" xfId="0" applyAlignment="1">
      <alignment horizontal="center"/>
    </xf>
    <xf numFmtId="0" fontId="101" fillId="0" borderId="48" xfId="5" applyFont="1" applyBorder="1" applyAlignment="1">
      <alignment horizontal="left"/>
    </xf>
    <xf numFmtId="0" fontId="101" fillId="0" borderId="2" xfId="5" applyFont="1" applyBorder="1" applyAlignment="1">
      <alignment horizontal="left"/>
    </xf>
    <xf numFmtId="0" fontId="159" fillId="51" borderId="3" xfId="4" applyFont="1" applyFill="1" applyBorder="1" applyAlignment="1">
      <alignment horizontal="center" vertical="center" wrapText="1" readingOrder="1"/>
    </xf>
    <xf numFmtId="9" fontId="111" fillId="0" borderId="3" xfId="2" applyFont="1" applyBorder="1" applyAlignment="1">
      <alignment horizontal="center" vertical="center" wrapText="1" readingOrder="1"/>
    </xf>
    <xf numFmtId="9" fontId="122" fillId="52" borderId="3" xfId="6" applyFont="1" applyFill="1" applyBorder="1" applyAlignment="1">
      <alignment horizontal="center" vertical="center" wrapText="1" readingOrder="1"/>
    </xf>
    <xf numFmtId="9" fontId="103" fillId="0" borderId="3" xfId="7" applyFont="1" applyBorder="1" applyAlignment="1">
      <alignment horizontal="center" vertical="center" wrapText="1"/>
    </xf>
    <xf numFmtId="9" fontId="103" fillId="0" borderId="4" xfId="7" applyFont="1" applyBorder="1" applyAlignment="1">
      <alignment horizontal="center" vertical="center" wrapText="1"/>
    </xf>
    <xf numFmtId="9" fontId="103" fillId="0" borderId="9" xfId="7" applyFont="1" applyBorder="1" applyAlignment="1">
      <alignment horizontal="center" vertical="center" wrapText="1"/>
    </xf>
    <xf numFmtId="9" fontId="103" fillId="0" borderId="10" xfId="7" applyFont="1" applyBorder="1" applyAlignment="1">
      <alignment horizontal="center" vertical="center" wrapText="1"/>
    </xf>
    <xf numFmtId="3" fontId="109" fillId="50" borderId="4" xfId="4" applyNumberFormat="1" applyFont="1" applyFill="1" applyBorder="1" applyAlignment="1">
      <alignment horizontal="center" vertical="center" wrapText="1" readingOrder="1"/>
    </xf>
    <xf numFmtId="3" fontId="109" fillId="50" borderId="9" xfId="4" applyNumberFormat="1" applyFont="1" applyFill="1" applyBorder="1" applyAlignment="1">
      <alignment horizontal="center" vertical="center" wrapText="1" readingOrder="1"/>
    </xf>
    <xf numFmtId="3" fontId="109" fillId="50" borderId="10" xfId="4" applyNumberFormat="1" applyFont="1" applyFill="1" applyBorder="1" applyAlignment="1">
      <alignment horizontal="center" vertical="center" wrapText="1" readingOrder="1"/>
    </xf>
    <xf numFmtId="0" fontId="95" fillId="0" borderId="0" xfId="0" applyFont="1" applyAlignment="1">
      <alignment horizontal="left" vertical="top" wrapText="1" readingOrder="1"/>
    </xf>
    <xf numFmtId="3" fontId="159" fillId="51" borderId="4" xfId="4" applyNumberFormat="1" applyFont="1" applyFill="1" applyBorder="1" applyAlignment="1">
      <alignment horizontal="center" vertical="center" wrapText="1" readingOrder="1"/>
    </xf>
    <xf numFmtId="3" fontId="159" fillId="51" borderId="10" xfId="4" applyNumberFormat="1" applyFont="1" applyFill="1" applyBorder="1" applyAlignment="1">
      <alignment horizontal="center" vertical="center" wrapText="1" readingOrder="1"/>
    </xf>
    <xf numFmtId="3" fontId="109" fillId="50" borderId="3" xfId="4" applyNumberFormat="1" applyFont="1" applyFill="1" applyBorder="1" applyAlignment="1">
      <alignment horizontal="center" vertical="center" wrapText="1" readingOrder="1"/>
    </xf>
    <xf numFmtId="3" fontId="109" fillId="50" borderId="11" xfId="4" applyNumberFormat="1" applyFont="1" applyFill="1" applyBorder="1" applyAlignment="1">
      <alignment horizontal="center" vertical="center" wrapText="1" readingOrder="1"/>
    </xf>
    <xf numFmtId="3" fontId="109" fillId="50" borderId="2" xfId="4" applyNumberFormat="1" applyFont="1" applyFill="1" applyBorder="1" applyAlignment="1">
      <alignment horizontal="center" vertical="center" wrapText="1" readingOrder="1"/>
    </xf>
    <xf numFmtId="0" fontId="159" fillId="51" borderId="4" xfId="4" applyFont="1" applyFill="1" applyBorder="1" applyAlignment="1">
      <alignment horizontal="center" vertical="center" wrapText="1" readingOrder="1"/>
    </xf>
    <xf numFmtId="0" fontId="159" fillId="51" borderId="10" xfId="4" applyFont="1" applyFill="1" applyBorder="1" applyAlignment="1">
      <alignment horizontal="center" vertical="center" wrapText="1" readingOrder="1"/>
    </xf>
    <xf numFmtId="9" fontId="111" fillId="4" borderId="50" xfId="7" applyFont="1" applyFill="1" applyBorder="1" applyAlignment="1">
      <alignment horizontal="center" vertical="center" wrapText="1"/>
    </xf>
    <xf numFmtId="9" fontId="111" fillId="4" borderId="5" xfId="7" applyFont="1" applyFill="1" applyBorder="1" applyAlignment="1">
      <alignment horizontal="center" vertical="center" wrapText="1"/>
    </xf>
    <xf numFmtId="9" fontId="111" fillId="0" borderId="3" xfId="7" applyFont="1" applyFill="1" applyBorder="1" applyAlignment="1">
      <alignment horizontal="center" vertical="center" wrapText="1" readingOrder="1"/>
    </xf>
    <xf numFmtId="0" fontId="67" fillId="3" borderId="0" xfId="0" applyFont="1" applyFill="1" applyAlignment="1">
      <alignment horizontal="center" vertical="center" wrapText="1" readingOrder="1"/>
    </xf>
    <xf numFmtId="0" fontId="76" fillId="0" borderId="56" xfId="4" applyFont="1" applyBorder="1" applyAlignment="1">
      <alignment horizontal="left" vertical="center"/>
    </xf>
    <xf numFmtId="0" fontId="76" fillId="0" borderId="50" xfId="4" applyFont="1" applyBorder="1" applyAlignment="1">
      <alignment horizontal="left" vertical="center"/>
    </xf>
    <xf numFmtId="0" fontId="76" fillId="0" borderId="0" xfId="4" applyFont="1" applyAlignment="1">
      <alignment horizontal="left" vertical="center"/>
    </xf>
    <xf numFmtId="0" fontId="76" fillId="0" borderId="12" xfId="4" applyFont="1" applyBorder="1" applyAlignment="1">
      <alignment horizontal="left" vertical="center"/>
    </xf>
    <xf numFmtId="0" fontId="76" fillId="0" borderId="2" xfId="4" applyFont="1" applyBorder="1" applyAlignment="1">
      <alignment horizontal="left" vertical="center"/>
    </xf>
    <xf numFmtId="0" fontId="76" fillId="0" borderId="51" xfId="4" applyFont="1" applyBorder="1" applyAlignment="1">
      <alignment horizontal="left" vertical="center"/>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7" fillId="0" borderId="39" xfId="4" applyFont="1" applyBorder="1" applyAlignment="1">
      <alignment horizontal="left" wrapText="1"/>
    </xf>
    <xf numFmtId="0" fontId="47" fillId="0" borderId="57"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76" fillId="0" borderId="3" xfId="4" applyFont="1" applyBorder="1" applyAlignment="1">
      <alignment horizontal="left" vertical="center"/>
    </xf>
    <xf numFmtId="0" fontId="76" fillId="0" borderId="39" xfId="4" applyFont="1" applyBorder="1" applyAlignment="1">
      <alignment horizontal="center"/>
    </xf>
    <xf numFmtId="0" fontId="76" fillId="0" borderId="57" xfId="4" applyFont="1" applyBorder="1" applyAlignment="1">
      <alignment horizontal="center"/>
    </xf>
    <xf numFmtId="0" fontId="76" fillId="0" borderId="40" xfId="4" applyFont="1" applyBorder="1" applyAlignment="1">
      <alignment horizontal="center"/>
    </xf>
    <xf numFmtId="0" fontId="76" fillId="0" borderId="43" xfId="4" applyFont="1" applyBorder="1" applyAlignment="1">
      <alignment horizontal="center"/>
    </xf>
    <xf numFmtId="0" fontId="76" fillId="0" borderId="30" xfId="4" applyFont="1" applyBorder="1" applyAlignment="1">
      <alignment horizontal="left" vertical="center" wrapText="1"/>
    </xf>
    <xf numFmtId="0" fontId="76" fillId="0" borderId="51" xfId="4" applyFont="1" applyBorder="1" applyAlignment="1">
      <alignment horizontal="left" vertical="center" wrapText="1"/>
    </xf>
    <xf numFmtId="0" fontId="76" fillId="0" borderId="7" xfId="4" applyFont="1" applyBorder="1" applyAlignment="1">
      <alignment horizontal="left" vertical="center" wrapText="1"/>
    </xf>
    <xf numFmtId="0" fontId="76" fillId="0" borderId="32" xfId="4" applyFont="1" applyBorder="1" applyAlignment="1">
      <alignment horizontal="left" vertical="center" wrapText="1"/>
    </xf>
    <xf numFmtId="0" fontId="76" fillId="0" borderId="10" xfId="4" applyFont="1" applyBorder="1" applyAlignment="1">
      <alignment horizontal="left" vertical="center" wrapText="1"/>
    </xf>
    <xf numFmtId="0" fontId="76" fillId="0" borderId="3" xfId="4" applyFont="1" applyBorder="1" applyAlignment="1">
      <alignment horizontal="left" vertical="center" wrapText="1"/>
    </xf>
    <xf numFmtId="0" fontId="76" fillId="0" borderId="32" xfId="4" applyFont="1" applyBorder="1" applyAlignment="1">
      <alignment horizontal="left" vertical="center"/>
    </xf>
    <xf numFmtId="0" fontId="76" fillId="0" borderId="10" xfId="4" applyFont="1" applyBorder="1" applyAlignment="1">
      <alignment horizontal="left" vertical="center"/>
    </xf>
    <xf numFmtId="0" fontId="59" fillId="0" borderId="0" xfId="4" applyFont="1" applyAlignment="1" applyProtection="1">
      <alignment horizontal="left" vertical="center" wrapText="1" readingOrder="1"/>
      <protection locked="0"/>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7" fillId="0" borderId="30" xfId="4" applyFont="1" applyBorder="1" applyAlignment="1">
      <alignment horizontal="left" wrapText="1"/>
    </xf>
    <xf numFmtId="0" fontId="47" fillId="0" borderId="51"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5" applyFont="1" applyBorder="1" applyAlignment="1">
      <alignment horizontal="center" vertical="center" wrapText="1"/>
    </xf>
    <xf numFmtId="0" fontId="55" fillId="0" borderId="0" xfId="25" applyFont="1" applyAlignment="1">
      <alignment horizontal="center" vertical="center" wrapText="1"/>
    </xf>
    <xf numFmtId="0" fontId="55" fillId="0" borderId="17" xfId="25"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5" applyFont="1" applyBorder="1" applyAlignment="1">
      <alignment horizontal="left" vertical="center" wrapText="1"/>
    </xf>
    <xf numFmtId="0" fontId="55" fillId="0" borderId="22" xfId="545" applyFont="1" applyBorder="1" applyAlignment="1">
      <alignment horizontal="left" vertical="center" wrapText="1"/>
    </xf>
    <xf numFmtId="0" fontId="55" fillId="0" borderId="23" xfId="545" applyFont="1" applyBorder="1" applyAlignment="1">
      <alignment horizontal="left" vertical="center" wrapText="1"/>
    </xf>
    <xf numFmtId="0" fontId="71" fillId="0" borderId="21" xfId="4" applyFont="1" applyBorder="1" applyAlignment="1">
      <alignment horizontal="center" vertical="center"/>
    </xf>
    <xf numFmtId="0" fontId="71" fillId="0" borderId="22" xfId="4" applyFont="1" applyBorder="1" applyAlignment="1">
      <alignment horizontal="center" vertical="center"/>
    </xf>
    <xf numFmtId="0" fontId="71" fillId="0" borderId="23" xfId="4" applyFont="1" applyBorder="1" applyAlignment="1">
      <alignment horizontal="center" vertical="center"/>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4"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8" xfId="4" applyFont="1" applyBorder="1" applyAlignment="1" applyProtection="1">
      <alignment horizontal="center" vertical="center" wrapText="1" readingOrder="1"/>
      <protection locked="0"/>
    </xf>
    <xf numFmtId="0" fontId="166" fillId="47" borderId="21" xfId="0" applyFont="1" applyFill="1" applyBorder="1" applyAlignment="1">
      <alignment horizontal="center" vertical="center" wrapText="1" readingOrder="1"/>
    </xf>
    <xf numFmtId="0" fontId="166" fillId="47" borderId="22" xfId="0" applyFont="1" applyFill="1" applyBorder="1" applyAlignment="1">
      <alignment horizontal="center" vertical="center" wrapText="1" readingOrder="1"/>
    </xf>
    <xf numFmtId="0" fontId="130" fillId="0" borderId="0" xfId="0" applyFont="1" applyAlignment="1">
      <alignment horizontal="center" vertical="center"/>
    </xf>
    <xf numFmtId="0" fontId="96" fillId="0" borderId="62" xfId="0" applyFont="1" applyBorder="1" applyAlignment="1">
      <alignment horizontal="justify" vertical="justify" wrapText="1"/>
    </xf>
    <xf numFmtId="0" fontId="96" fillId="0" borderId="0" xfId="0" applyFont="1" applyAlignment="1">
      <alignment horizontal="justify" vertical="justify" wrapText="1"/>
    </xf>
    <xf numFmtId="0" fontId="96" fillId="0" borderId="12" xfId="0" applyFont="1" applyBorder="1" applyAlignment="1">
      <alignment horizontal="justify" vertical="justify" wrapText="1"/>
    </xf>
    <xf numFmtId="0" fontId="96" fillId="0" borderId="11" xfId="0" applyFont="1" applyBorder="1" applyAlignment="1">
      <alignment horizontal="justify" vertical="justify" wrapText="1"/>
    </xf>
    <xf numFmtId="0" fontId="96" fillId="0" borderId="2" xfId="0" applyFont="1" applyBorder="1" applyAlignment="1">
      <alignment horizontal="justify" vertical="justify" wrapText="1"/>
    </xf>
    <xf numFmtId="0" fontId="96" fillId="0" borderId="51" xfId="0" applyFont="1" applyBorder="1" applyAlignment="1">
      <alignment horizontal="justify" vertical="justify" wrapText="1"/>
    </xf>
    <xf numFmtId="0" fontId="173" fillId="51" borderId="8" xfId="0" applyFont="1" applyFill="1" applyBorder="1" applyAlignment="1">
      <alignment horizontal="center" vertical="center"/>
    </xf>
    <xf numFmtId="0" fontId="173" fillId="51" borderId="56" xfId="0" applyFont="1" applyFill="1" applyBorder="1" applyAlignment="1">
      <alignment horizontal="center" vertical="center"/>
    </xf>
    <xf numFmtId="0" fontId="173" fillId="51" borderId="50" xfId="0" applyFont="1" applyFill="1" applyBorder="1" applyAlignment="1">
      <alignment horizontal="center" vertical="center"/>
    </xf>
    <xf numFmtId="0" fontId="157" fillId="0" borderId="8" xfId="0" applyFont="1" applyBorder="1" applyAlignment="1">
      <alignment horizontal="center"/>
    </xf>
    <xf numFmtId="0" fontId="157" fillId="0" borderId="56" xfId="0" applyFont="1" applyBorder="1" applyAlignment="1">
      <alignment horizontal="center"/>
    </xf>
    <xf numFmtId="0" fontId="157" fillId="0" borderId="50" xfId="0" applyFont="1" applyBorder="1" applyAlignment="1">
      <alignment horizontal="center"/>
    </xf>
    <xf numFmtId="0" fontId="157" fillId="0" borderId="62" xfId="0" applyFont="1" applyBorder="1" applyAlignment="1">
      <alignment horizontal="center"/>
    </xf>
    <xf numFmtId="0" fontId="157" fillId="0" borderId="0" xfId="0" applyFont="1" applyAlignment="1">
      <alignment horizontal="center"/>
    </xf>
    <xf numFmtId="0" fontId="157" fillId="0" borderId="12" xfId="0" applyFont="1" applyBorder="1" applyAlignment="1">
      <alignment horizontal="center"/>
    </xf>
    <xf numFmtId="0" fontId="164" fillId="47" borderId="3" xfId="0" applyFont="1" applyFill="1" applyBorder="1" applyAlignment="1">
      <alignment horizontal="center" vertical="center" wrapText="1" readingOrder="1"/>
    </xf>
    <xf numFmtId="0" fontId="139" fillId="3" borderId="62" xfId="0" applyFont="1" applyFill="1" applyBorder="1" applyAlignment="1">
      <alignment horizontal="center"/>
    </xf>
    <xf numFmtId="0" fontId="139" fillId="3" borderId="0" xfId="0" applyFont="1" applyFill="1" applyAlignment="1">
      <alignment horizontal="center"/>
    </xf>
    <xf numFmtId="0" fontId="166" fillId="51" borderId="21" xfId="0" applyFont="1" applyFill="1" applyBorder="1" applyAlignment="1">
      <alignment horizontal="center" vertical="center" wrapText="1" readingOrder="1"/>
    </xf>
    <xf numFmtId="0" fontId="166" fillId="51"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4" fillId="0" borderId="14" xfId="0" applyFont="1" applyBorder="1" applyAlignment="1">
      <alignment horizontal="left" vertical="center" wrapText="1" readingOrder="1"/>
    </xf>
    <xf numFmtId="14" fontId="146" fillId="42" borderId="21" xfId="0" applyNumberFormat="1" applyFont="1" applyFill="1" applyBorder="1" applyAlignment="1">
      <alignment horizontal="center" vertical="center" wrapText="1" readingOrder="1"/>
    </xf>
    <xf numFmtId="14" fontId="146" fillId="42" borderId="22" xfId="0" applyNumberFormat="1" applyFont="1" applyFill="1" applyBorder="1" applyAlignment="1">
      <alignment horizontal="center" vertical="center" wrapText="1" readingOrder="1"/>
    </xf>
    <xf numFmtId="14" fontId="146" fillId="42" borderId="23" xfId="0" applyNumberFormat="1" applyFont="1" applyFill="1" applyBorder="1" applyAlignment="1">
      <alignment horizontal="center" vertical="center" wrapText="1" readingOrder="1"/>
    </xf>
    <xf numFmtId="0" fontId="48" fillId="43" borderId="80" xfId="0" applyFont="1" applyFill="1" applyBorder="1" applyAlignment="1">
      <alignment horizontal="left" wrapText="1" readingOrder="1"/>
    </xf>
    <xf numFmtId="0" fontId="151" fillId="43" borderId="80" xfId="0" applyFont="1" applyFill="1" applyBorder="1" applyAlignment="1">
      <alignment horizontal="left" wrapText="1" readingOrder="1"/>
    </xf>
    <xf numFmtId="0" fontId="146" fillId="47" borderId="83" xfId="0" applyFont="1" applyFill="1" applyBorder="1" applyAlignment="1">
      <alignment horizontal="center" vertical="center" wrapText="1" readingOrder="1"/>
    </xf>
    <xf numFmtId="0" fontId="146" fillId="47" borderId="84" xfId="0" applyFont="1" applyFill="1" applyBorder="1" applyAlignment="1">
      <alignment horizontal="center" vertical="center" wrapText="1" readingOrder="1"/>
    </xf>
    <xf numFmtId="0" fontId="146" fillId="47" borderId="85" xfId="0" applyFont="1" applyFill="1" applyBorder="1" applyAlignment="1">
      <alignment horizontal="center" vertical="center" wrapText="1" readingOrder="1"/>
    </xf>
    <xf numFmtId="0" fontId="155" fillId="46" borderId="81" xfId="0" applyFont="1" applyFill="1" applyBorder="1" applyAlignment="1">
      <alignment horizontal="center" wrapText="1" readingOrder="1"/>
    </xf>
    <xf numFmtId="0" fontId="155" fillId="46" borderId="82" xfId="0" applyFont="1" applyFill="1" applyBorder="1" applyAlignment="1">
      <alignment horizontal="center" wrapText="1" readingOrder="1"/>
    </xf>
    <xf numFmtId="0" fontId="166" fillId="51" borderId="21" xfId="4" applyFont="1" applyFill="1" applyBorder="1" applyAlignment="1">
      <alignment horizontal="center" vertical="center"/>
    </xf>
    <xf numFmtId="0" fontId="166" fillId="51" borderId="22" xfId="4" applyFont="1" applyFill="1" applyBorder="1" applyAlignment="1">
      <alignment horizontal="center" vertical="center"/>
    </xf>
    <xf numFmtId="0" fontId="166" fillId="51" borderId="23" xfId="4" applyFont="1" applyFill="1" applyBorder="1" applyAlignment="1">
      <alignment horizontal="center" vertical="center"/>
    </xf>
    <xf numFmtId="9" fontId="123" fillId="0" borderId="3" xfId="7" applyFont="1" applyFill="1" applyBorder="1" applyAlignment="1">
      <alignment horizontal="center" vertical="center" wrapText="1" readingOrder="1"/>
    </xf>
    <xf numFmtId="9" fontId="123" fillId="52" borderId="3" xfId="7" applyFont="1" applyFill="1" applyBorder="1" applyAlignment="1">
      <alignment horizontal="center" vertical="center" wrapText="1" readingOrder="1"/>
    </xf>
    <xf numFmtId="9" fontId="132" fillId="51" borderId="3" xfId="7" applyFont="1" applyFill="1" applyBorder="1" applyAlignment="1">
      <alignment horizontal="center" vertical="center" wrapText="1" readingOrder="1"/>
    </xf>
    <xf numFmtId="0" fontId="101" fillId="4" borderId="37" xfId="0" applyFont="1" applyFill="1" applyBorder="1" applyAlignment="1">
      <alignment horizontal="center" vertical="center" readingOrder="1"/>
    </xf>
    <xf numFmtId="0" fontId="101" fillId="4" borderId="77" xfId="0" applyFont="1" applyFill="1" applyBorder="1" applyAlignment="1">
      <alignment vertical="center" wrapText="1" readingOrder="1"/>
    </xf>
    <xf numFmtId="0" fontId="187" fillId="4" borderId="10" xfId="0" applyFont="1" applyFill="1" applyBorder="1" applyAlignment="1">
      <alignment horizontal="left" vertical="center" wrapText="1" readingOrder="1"/>
    </xf>
    <xf numFmtId="0" fontId="101" fillId="4" borderId="4" xfId="0" applyFont="1" applyFill="1" applyBorder="1" applyAlignment="1">
      <alignment horizontal="left" vertical="center" wrapText="1" readingOrder="1"/>
    </xf>
    <xf numFmtId="180" fontId="114" fillId="4" borderId="3" xfId="0" applyNumberFormat="1" applyFont="1" applyFill="1" applyBorder="1" applyAlignment="1">
      <alignment horizontal="right" vertical="center" readingOrder="1"/>
    </xf>
  </cellXfs>
  <cellStyles count="577">
    <cellStyle name="20% - Énfasis1" xfId="131" builtinId="30" customBuiltin="1"/>
    <cellStyle name="20% - Énfasis1 2" xfId="309" xr:uid="{00000000-0005-0000-0000-000001000000}"/>
    <cellStyle name="20% - Énfasis1 3" xfId="479" xr:uid="{00000000-0005-0000-0000-000002000000}"/>
    <cellStyle name="20% - Énfasis2" xfId="135" builtinId="34" customBuiltin="1"/>
    <cellStyle name="20% - Énfasis2 2" xfId="312" xr:uid="{00000000-0005-0000-0000-000004000000}"/>
    <cellStyle name="20% - Énfasis2 3" xfId="482" xr:uid="{00000000-0005-0000-0000-000005000000}"/>
    <cellStyle name="20% - Énfasis3" xfId="139" builtinId="38" customBuiltin="1"/>
    <cellStyle name="20% - Énfasis3 2" xfId="315" xr:uid="{00000000-0005-0000-0000-000007000000}"/>
    <cellStyle name="20% - Énfasis3 3" xfId="485" xr:uid="{00000000-0005-0000-0000-000008000000}"/>
    <cellStyle name="20% - Énfasis4" xfId="143" builtinId="42" customBuiltin="1"/>
    <cellStyle name="20% - Énfasis4 2" xfId="318" xr:uid="{00000000-0005-0000-0000-00000A000000}"/>
    <cellStyle name="20% - Énfasis4 3" xfId="488" xr:uid="{00000000-0005-0000-0000-00000B000000}"/>
    <cellStyle name="20% - Énfasis5" xfId="147" builtinId="46" customBuiltin="1"/>
    <cellStyle name="20% - Énfasis5 2" xfId="321" xr:uid="{00000000-0005-0000-0000-00000D000000}"/>
    <cellStyle name="20% - Énfasis5 3" xfId="491" xr:uid="{00000000-0005-0000-0000-00000E000000}"/>
    <cellStyle name="20% - Énfasis6" xfId="151" builtinId="50" customBuiltin="1"/>
    <cellStyle name="20% - Énfasis6 2" xfId="324" xr:uid="{00000000-0005-0000-0000-000010000000}"/>
    <cellStyle name="20% - Énfasis6 3" xfId="494" xr:uid="{00000000-0005-0000-0000-000011000000}"/>
    <cellStyle name="40% - Énfasis1" xfId="132" builtinId="31" customBuiltin="1"/>
    <cellStyle name="40% - Énfasis1 2" xfId="310" xr:uid="{00000000-0005-0000-0000-000013000000}"/>
    <cellStyle name="40% - Énfasis1 3" xfId="480" xr:uid="{00000000-0005-0000-0000-000014000000}"/>
    <cellStyle name="40% - Énfasis2" xfId="136" builtinId="35" customBuiltin="1"/>
    <cellStyle name="40% - Énfasis2 2" xfId="313" xr:uid="{00000000-0005-0000-0000-000016000000}"/>
    <cellStyle name="40% - Énfasis2 3" xfId="483" xr:uid="{00000000-0005-0000-0000-000017000000}"/>
    <cellStyle name="40% - Énfasis3" xfId="140" builtinId="39" customBuiltin="1"/>
    <cellStyle name="40% - Énfasis3 2" xfId="316" xr:uid="{00000000-0005-0000-0000-000019000000}"/>
    <cellStyle name="40% - Énfasis3 3" xfId="486" xr:uid="{00000000-0005-0000-0000-00001A000000}"/>
    <cellStyle name="40% - Énfasis4" xfId="144" builtinId="43" customBuiltin="1"/>
    <cellStyle name="40% - Énfasis4 2" xfId="319" xr:uid="{00000000-0005-0000-0000-00001C000000}"/>
    <cellStyle name="40% - Énfasis4 3" xfId="489" xr:uid="{00000000-0005-0000-0000-00001D000000}"/>
    <cellStyle name="40% - Énfasis5" xfId="148" builtinId="47" customBuiltin="1"/>
    <cellStyle name="40% - Énfasis5 2" xfId="322" xr:uid="{00000000-0005-0000-0000-00001F000000}"/>
    <cellStyle name="40% - Énfasis5 3" xfId="492" xr:uid="{00000000-0005-0000-0000-000020000000}"/>
    <cellStyle name="40% - Énfasis6" xfId="152" builtinId="51" customBuiltin="1"/>
    <cellStyle name="40% - Énfasis6 2" xfId="325" xr:uid="{00000000-0005-0000-0000-000022000000}"/>
    <cellStyle name="40% - Énfasis6 3" xfId="495" xr:uid="{00000000-0005-0000-0000-000023000000}"/>
    <cellStyle name="60% - Énfasis1" xfId="133" builtinId="32" customBuiltin="1"/>
    <cellStyle name="60% - Énfasis1 2" xfId="311" xr:uid="{00000000-0005-0000-0000-000025000000}"/>
    <cellStyle name="60% - Énfasis1 3" xfId="481" xr:uid="{00000000-0005-0000-0000-000026000000}"/>
    <cellStyle name="60% - Énfasis2" xfId="137" builtinId="36" customBuiltin="1"/>
    <cellStyle name="60% - Énfasis2 2" xfId="314" xr:uid="{00000000-0005-0000-0000-000028000000}"/>
    <cellStyle name="60% - Énfasis2 3" xfId="484" xr:uid="{00000000-0005-0000-0000-000029000000}"/>
    <cellStyle name="60% - Énfasis3" xfId="141" builtinId="40" customBuiltin="1"/>
    <cellStyle name="60% - Énfasis3 2" xfId="317" xr:uid="{00000000-0005-0000-0000-00002B000000}"/>
    <cellStyle name="60% - Énfasis3 3" xfId="487" xr:uid="{00000000-0005-0000-0000-00002C000000}"/>
    <cellStyle name="60% - Énfasis4" xfId="145" builtinId="44" customBuiltin="1"/>
    <cellStyle name="60% - Énfasis4 2" xfId="320" xr:uid="{00000000-0005-0000-0000-00002E000000}"/>
    <cellStyle name="60% - Énfasis4 3" xfId="490" xr:uid="{00000000-0005-0000-0000-00002F000000}"/>
    <cellStyle name="60% - Énfasis5" xfId="149" builtinId="48" customBuiltin="1"/>
    <cellStyle name="60% - Énfasis5 2" xfId="323" xr:uid="{00000000-0005-0000-0000-000031000000}"/>
    <cellStyle name="60% - Énfasis5 3" xfId="493" xr:uid="{00000000-0005-0000-0000-000032000000}"/>
    <cellStyle name="60% - Énfasis6" xfId="153" builtinId="52" customBuiltin="1"/>
    <cellStyle name="60% - Énfasis6 2" xfId="326" xr:uid="{00000000-0005-0000-0000-000034000000}"/>
    <cellStyle name="60% - Énfasis6 3" xfId="496" xr:uid="{00000000-0005-0000-0000-000035000000}"/>
    <cellStyle name="Bueno" xfId="119" builtinId="26" customBuiltin="1"/>
    <cellStyle name="Cálculo" xfId="124" builtinId="22" customBuiltin="1"/>
    <cellStyle name="Celda de comprobación" xfId="126" builtinId="23" customBuiltin="1"/>
    <cellStyle name="Celda vinculada" xfId="125" builtinId="24" customBuiltin="1"/>
    <cellStyle name="Encabezado 1" xfId="115" builtinId="16" customBuiltin="1"/>
    <cellStyle name="Encabezado 4" xfId="118" builtinId="19" customBuiltin="1"/>
    <cellStyle name="Énfasis1" xfId="130" builtinId="29" customBuiltin="1"/>
    <cellStyle name="Énfasis2" xfId="134" builtinId="33" customBuiltin="1"/>
    <cellStyle name="Énfasis3" xfId="138" builtinId="37" customBuiltin="1"/>
    <cellStyle name="Énfasis4" xfId="142" builtinId="41" customBuiltin="1"/>
    <cellStyle name="Énfasis5" xfId="146" builtinId="45" customBuiltin="1"/>
    <cellStyle name="Énfasis6" xfId="150" builtinId="49" customBuiltin="1"/>
    <cellStyle name="Entrada" xfId="122" builtinId="20" customBuiltin="1"/>
    <cellStyle name="Incorrecto" xfId="120" builtinId="27" customBuiltin="1"/>
    <cellStyle name="Millares" xfId="1" builtinId="3"/>
    <cellStyle name="Millares [0] 2" xfId="59" xr:uid="{00000000-0005-0000-0000-000046000000}"/>
    <cellStyle name="Millares [0] 2 2" xfId="253" xr:uid="{00000000-0005-0000-0000-000047000000}"/>
    <cellStyle name="Millares [0] 2 3" xfId="422" xr:uid="{00000000-0005-0000-0000-000048000000}"/>
    <cellStyle name="Millares [0] 3" xfId="14" xr:uid="{00000000-0005-0000-0000-000049000000}"/>
    <cellStyle name="Millares [0] 3 2" xfId="63" xr:uid="{00000000-0005-0000-0000-00004A000000}"/>
    <cellStyle name="Millares [0] 3 2 2" xfId="257" xr:uid="{00000000-0005-0000-0000-00004B000000}"/>
    <cellStyle name="Millares [0] 3 2 3" xfId="426" xr:uid="{00000000-0005-0000-0000-00004C000000}"/>
    <cellStyle name="Millares [0] 3 3" xfId="211" xr:uid="{00000000-0005-0000-0000-00004D000000}"/>
    <cellStyle name="Millares [0] 3 4" xfId="380" xr:uid="{00000000-0005-0000-0000-00004E000000}"/>
    <cellStyle name="Millares [0] 4" xfId="207" xr:uid="{00000000-0005-0000-0000-00004F000000}"/>
    <cellStyle name="Millares [0] 5" xfId="376" xr:uid="{00000000-0005-0000-0000-000050000000}"/>
    <cellStyle name="Millares 10" xfId="28" xr:uid="{00000000-0005-0000-0000-000051000000}"/>
    <cellStyle name="Millares 10 2" xfId="75" xr:uid="{00000000-0005-0000-0000-000052000000}"/>
    <cellStyle name="Millares 10 2 2" xfId="269" xr:uid="{00000000-0005-0000-0000-000053000000}"/>
    <cellStyle name="Millares 10 2 3" xfId="438" xr:uid="{00000000-0005-0000-0000-000054000000}"/>
    <cellStyle name="Millares 10 3" xfId="223" xr:uid="{00000000-0005-0000-0000-000055000000}"/>
    <cellStyle name="Millares 10 4" xfId="392" xr:uid="{00000000-0005-0000-0000-000056000000}"/>
    <cellStyle name="Millares 11" xfId="32" xr:uid="{00000000-0005-0000-0000-000057000000}"/>
    <cellStyle name="Millares 11 2" xfId="79" xr:uid="{00000000-0005-0000-0000-000058000000}"/>
    <cellStyle name="Millares 11 2 2" xfId="273" xr:uid="{00000000-0005-0000-0000-000059000000}"/>
    <cellStyle name="Millares 11 2 3" xfId="442" xr:uid="{00000000-0005-0000-0000-00005A000000}"/>
    <cellStyle name="Millares 11 3" xfId="227" xr:uid="{00000000-0005-0000-0000-00005B000000}"/>
    <cellStyle name="Millares 11 4" xfId="396" xr:uid="{00000000-0005-0000-0000-00005C000000}"/>
    <cellStyle name="Millares 11 5" xfId="547" xr:uid="{00000000-0005-0000-0000-00005D000000}"/>
    <cellStyle name="Millares 12" xfId="36" xr:uid="{00000000-0005-0000-0000-00005E000000}"/>
    <cellStyle name="Millares 12 2" xfId="83" xr:uid="{00000000-0005-0000-0000-00005F000000}"/>
    <cellStyle name="Millares 12 2 2" xfId="277" xr:uid="{00000000-0005-0000-0000-000060000000}"/>
    <cellStyle name="Millares 12 2 3" xfId="446" xr:uid="{00000000-0005-0000-0000-000061000000}"/>
    <cellStyle name="Millares 12 3" xfId="231" xr:uid="{00000000-0005-0000-0000-000062000000}"/>
    <cellStyle name="Millares 12 4" xfId="400" xr:uid="{00000000-0005-0000-0000-000063000000}"/>
    <cellStyle name="Millares 13" xfId="40" xr:uid="{00000000-0005-0000-0000-000064000000}"/>
    <cellStyle name="Millares 13 2" xfId="235" xr:uid="{00000000-0005-0000-0000-000065000000}"/>
    <cellStyle name="Millares 13 3" xfId="404" xr:uid="{00000000-0005-0000-0000-000066000000}"/>
    <cellStyle name="Millares 14" xfId="44" xr:uid="{00000000-0005-0000-0000-000067000000}"/>
    <cellStyle name="Millares 14 2" xfId="239" xr:uid="{00000000-0005-0000-0000-000068000000}"/>
    <cellStyle name="Millares 14 3" xfId="408" xr:uid="{00000000-0005-0000-0000-000069000000}"/>
    <cellStyle name="Millares 15" xfId="48" xr:uid="{00000000-0005-0000-0000-00006A000000}"/>
    <cellStyle name="Millares 15 2" xfId="243" xr:uid="{00000000-0005-0000-0000-00006B000000}"/>
    <cellStyle name="Millares 15 3" xfId="412" xr:uid="{00000000-0005-0000-0000-00006C000000}"/>
    <cellStyle name="Millares 16" xfId="54" xr:uid="{00000000-0005-0000-0000-00006D000000}"/>
    <cellStyle name="Millares 16 2" xfId="248" xr:uid="{00000000-0005-0000-0000-00006E000000}"/>
    <cellStyle name="Millares 16 3" xfId="417" xr:uid="{00000000-0005-0000-0000-00006F000000}"/>
    <cellStyle name="Millares 17" xfId="56" xr:uid="{00000000-0005-0000-0000-000070000000}"/>
    <cellStyle name="Millares 17 2" xfId="250" xr:uid="{00000000-0005-0000-0000-000071000000}"/>
    <cellStyle name="Millares 17 3" xfId="419" xr:uid="{00000000-0005-0000-0000-000072000000}"/>
    <cellStyle name="Millares 18" xfId="85" xr:uid="{00000000-0005-0000-0000-000073000000}"/>
    <cellStyle name="Millares 18 2" xfId="279" xr:uid="{00000000-0005-0000-0000-000074000000}"/>
    <cellStyle name="Millares 18 3" xfId="448" xr:uid="{00000000-0005-0000-0000-000075000000}"/>
    <cellStyle name="Millares 19" xfId="86" xr:uid="{00000000-0005-0000-0000-000076000000}"/>
    <cellStyle name="Millares 19 2" xfId="280" xr:uid="{00000000-0005-0000-0000-000077000000}"/>
    <cellStyle name="Millares 19 3" xfId="449" xr:uid="{00000000-0005-0000-0000-000078000000}"/>
    <cellStyle name="Millares 2" xfId="9" xr:uid="{00000000-0005-0000-0000-000079000000}"/>
    <cellStyle name="Millares 2 2" xfId="164" xr:uid="{00000000-0005-0000-0000-00007A000000}"/>
    <cellStyle name="Millares 2 2 2" xfId="334" xr:uid="{00000000-0005-0000-0000-00007B000000}"/>
    <cellStyle name="Millares 2 2 3" xfId="504" xr:uid="{00000000-0005-0000-0000-00007C000000}"/>
    <cellStyle name="Millares 2 2 4" xfId="570" xr:uid="{2EC1FBAB-D393-4C66-A9FF-7419E3A9808E}"/>
    <cellStyle name="Millares 2 3" xfId="156" xr:uid="{00000000-0005-0000-0000-00007D000000}"/>
    <cellStyle name="Millares 2 3 2" xfId="329" xr:uid="{00000000-0005-0000-0000-00007E000000}"/>
    <cellStyle name="Millares 2 3 3" xfId="499" xr:uid="{00000000-0005-0000-0000-00007F000000}"/>
    <cellStyle name="Millares 20" xfId="87" xr:uid="{00000000-0005-0000-0000-000080000000}"/>
    <cellStyle name="Millares 20 2" xfId="281" xr:uid="{00000000-0005-0000-0000-000081000000}"/>
    <cellStyle name="Millares 20 3" xfId="450" xr:uid="{00000000-0005-0000-0000-000082000000}"/>
    <cellStyle name="Millares 21" xfId="88" xr:uid="{00000000-0005-0000-0000-000083000000}"/>
    <cellStyle name="Millares 21 2" xfId="282" xr:uid="{00000000-0005-0000-0000-000084000000}"/>
    <cellStyle name="Millares 21 3" xfId="451" xr:uid="{00000000-0005-0000-0000-000085000000}"/>
    <cellStyle name="Millares 22" xfId="89" xr:uid="{00000000-0005-0000-0000-000086000000}"/>
    <cellStyle name="Millares 22 2" xfId="283" xr:uid="{00000000-0005-0000-0000-000087000000}"/>
    <cellStyle name="Millares 22 3" xfId="452" xr:uid="{00000000-0005-0000-0000-000088000000}"/>
    <cellStyle name="Millares 23" xfId="92" xr:uid="{00000000-0005-0000-0000-000089000000}"/>
    <cellStyle name="Millares 23 2" xfId="286" xr:uid="{00000000-0005-0000-0000-00008A000000}"/>
    <cellStyle name="Millares 23 3" xfId="455" xr:uid="{00000000-0005-0000-0000-00008B000000}"/>
    <cellStyle name="Millares 24" xfId="96" xr:uid="{00000000-0005-0000-0000-00008C000000}"/>
    <cellStyle name="Millares 24 2" xfId="290" xr:uid="{00000000-0005-0000-0000-00008D000000}"/>
    <cellStyle name="Millares 24 3" xfId="459" xr:uid="{00000000-0005-0000-0000-00008E000000}"/>
    <cellStyle name="Millares 25" xfId="100" xr:uid="{00000000-0005-0000-0000-00008F000000}"/>
    <cellStyle name="Millares 25 2" xfId="294" xr:uid="{00000000-0005-0000-0000-000090000000}"/>
    <cellStyle name="Millares 25 3" xfId="463" xr:uid="{00000000-0005-0000-0000-000091000000}"/>
    <cellStyle name="Millares 26" xfId="104" xr:uid="{00000000-0005-0000-0000-000092000000}"/>
    <cellStyle name="Millares 26 2" xfId="298" xr:uid="{00000000-0005-0000-0000-000093000000}"/>
    <cellStyle name="Millares 26 3" xfId="467" xr:uid="{00000000-0005-0000-0000-000094000000}"/>
    <cellStyle name="Millares 27" xfId="108" xr:uid="{00000000-0005-0000-0000-000095000000}"/>
    <cellStyle name="Millares 27 2" xfId="302" xr:uid="{00000000-0005-0000-0000-000096000000}"/>
    <cellStyle name="Millares 27 3" xfId="471" xr:uid="{00000000-0005-0000-0000-000097000000}"/>
    <cellStyle name="Millares 28" xfId="112" xr:uid="{00000000-0005-0000-0000-000098000000}"/>
    <cellStyle name="Millares 28 2" xfId="306" xr:uid="{00000000-0005-0000-0000-000099000000}"/>
    <cellStyle name="Millares 28 3" xfId="475" xr:uid="{00000000-0005-0000-0000-00009A000000}"/>
    <cellStyle name="Millares 28 4" xfId="549" xr:uid="{00000000-0005-0000-0000-00009B000000}"/>
    <cellStyle name="Millares 29" xfId="161" xr:uid="{00000000-0005-0000-0000-00009C000000}"/>
    <cellStyle name="Millares 29 2" xfId="332" xr:uid="{00000000-0005-0000-0000-00009D000000}"/>
    <cellStyle name="Millares 29 3" xfId="502" xr:uid="{00000000-0005-0000-0000-00009E000000}"/>
    <cellStyle name="Millares 3" xfId="13" xr:uid="{00000000-0005-0000-0000-00009F000000}"/>
    <cellStyle name="Millares 3 2" xfId="62" xr:uid="{00000000-0005-0000-0000-0000A0000000}"/>
    <cellStyle name="Millares 3 2 2" xfId="256" xr:uid="{00000000-0005-0000-0000-0000A1000000}"/>
    <cellStyle name="Millares 3 2 3" xfId="425" xr:uid="{00000000-0005-0000-0000-0000A2000000}"/>
    <cellStyle name="Millares 3 3" xfId="168" xr:uid="{00000000-0005-0000-0000-0000A3000000}"/>
    <cellStyle name="Millares 3 3 2" xfId="338" xr:uid="{00000000-0005-0000-0000-0000A4000000}"/>
    <cellStyle name="Millares 3 3 3" xfId="508" xr:uid="{00000000-0005-0000-0000-0000A5000000}"/>
    <cellStyle name="Millares 3 4" xfId="210" xr:uid="{00000000-0005-0000-0000-0000A6000000}"/>
    <cellStyle name="Millares 3 5" xfId="379" xr:uid="{00000000-0005-0000-0000-0000A7000000}"/>
    <cellStyle name="Millares 30" xfId="162" xr:uid="{00000000-0005-0000-0000-0000A8000000}"/>
    <cellStyle name="Millares 30 2" xfId="333" xr:uid="{00000000-0005-0000-0000-0000A9000000}"/>
    <cellStyle name="Millares 30 3" xfId="503" xr:uid="{00000000-0005-0000-0000-0000AA000000}"/>
    <cellStyle name="Millares 31" xfId="155" xr:uid="{00000000-0005-0000-0000-0000AB000000}"/>
    <cellStyle name="Millares 31 2" xfId="328" xr:uid="{00000000-0005-0000-0000-0000AC000000}"/>
    <cellStyle name="Millares 31 3" xfId="498" xr:uid="{00000000-0005-0000-0000-0000AD000000}"/>
    <cellStyle name="Millares 32" xfId="157" xr:uid="{00000000-0005-0000-0000-0000AE000000}"/>
    <cellStyle name="Millares 32 2" xfId="330" xr:uid="{00000000-0005-0000-0000-0000AF000000}"/>
    <cellStyle name="Millares 32 3" xfId="500" xr:uid="{00000000-0005-0000-0000-0000B0000000}"/>
    <cellStyle name="Millares 33" xfId="167" xr:uid="{00000000-0005-0000-0000-0000B1000000}"/>
    <cellStyle name="Millares 33 2" xfId="337" xr:uid="{00000000-0005-0000-0000-0000B2000000}"/>
    <cellStyle name="Millares 33 3" xfId="507" xr:uid="{00000000-0005-0000-0000-0000B3000000}"/>
    <cellStyle name="Millares 34" xfId="166" xr:uid="{00000000-0005-0000-0000-0000B4000000}"/>
    <cellStyle name="Millares 34 2" xfId="336" xr:uid="{00000000-0005-0000-0000-0000B5000000}"/>
    <cellStyle name="Millares 34 3" xfId="506" xr:uid="{00000000-0005-0000-0000-0000B6000000}"/>
    <cellStyle name="Millares 35" xfId="171" xr:uid="{00000000-0005-0000-0000-0000B7000000}"/>
    <cellStyle name="Millares 35 2" xfId="341" xr:uid="{00000000-0005-0000-0000-0000B8000000}"/>
    <cellStyle name="Millares 35 3" xfId="511" xr:uid="{00000000-0005-0000-0000-0000B9000000}"/>
    <cellStyle name="Millares 36" xfId="175" xr:uid="{00000000-0005-0000-0000-0000BA000000}"/>
    <cellStyle name="Millares 36 2" xfId="345" xr:uid="{00000000-0005-0000-0000-0000BB000000}"/>
    <cellStyle name="Millares 36 3" xfId="515" xr:uid="{00000000-0005-0000-0000-0000BC000000}"/>
    <cellStyle name="Millares 37" xfId="179" xr:uid="{00000000-0005-0000-0000-0000BD000000}"/>
    <cellStyle name="Millares 37 2" xfId="349" xr:uid="{00000000-0005-0000-0000-0000BE000000}"/>
    <cellStyle name="Millares 37 3" xfId="519" xr:uid="{00000000-0005-0000-0000-0000BF000000}"/>
    <cellStyle name="Millares 38" xfId="183" xr:uid="{00000000-0005-0000-0000-0000C0000000}"/>
    <cellStyle name="Millares 38 2" xfId="353" xr:uid="{00000000-0005-0000-0000-0000C1000000}"/>
    <cellStyle name="Millares 38 3" xfId="523" xr:uid="{00000000-0005-0000-0000-0000C2000000}"/>
    <cellStyle name="Millares 39" xfId="187" xr:uid="{00000000-0005-0000-0000-0000C3000000}"/>
    <cellStyle name="Millares 39 2" xfId="357" xr:uid="{00000000-0005-0000-0000-0000C4000000}"/>
    <cellStyle name="Millares 39 3" xfId="527" xr:uid="{00000000-0005-0000-0000-0000C5000000}"/>
    <cellStyle name="Millares 4" xfId="16" xr:uid="{00000000-0005-0000-0000-0000C6000000}"/>
    <cellStyle name="Millares 4 2" xfId="64" xr:uid="{00000000-0005-0000-0000-0000C7000000}"/>
    <cellStyle name="Millares 4 2 2" xfId="258" xr:uid="{00000000-0005-0000-0000-0000C8000000}"/>
    <cellStyle name="Millares 4 2 3" xfId="427" xr:uid="{00000000-0005-0000-0000-0000C9000000}"/>
    <cellStyle name="Millares 4 3" xfId="212" xr:uid="{00000000-0005-0000-0000-0000CA000000}"/>
    <cellStyle name="Millares 4 4" xfId="381" xr:uid="{00000000-0005-0000-0000-0000CB000000}"/>
    <cellStyle name="Millares 40" xfId="190" xr:uid="{00000000-0005-0000-0000-0000CC000000}"/>
    <cellStyle name="Millares 41" xfId="194" xr:uid="{00000000-0005-0000-0000-0000CD000000}"/>
    <cellStyle name="Millares 41 2" xfId="362" xr:uid="{00000000-0005-0000-0000-0000CE000000}"/>
    <cellStyle name="Millares 41 3" xfId="531" xr:uid="{00000000-0005-0000-0000-0000CF000000}"/>
    <cellStyle name="Millares 42" xfId="198" xr:uid="{00000000-0005-0000-0000-0000D0000000}"/>
    <cellStyle name="Millares 42 2" xfId="366" xr:uid="{00000000-0005-0000-0000-0000D1000000}"/>
    <cellStyle name="Millares 42 3" xfId="535" xr:uid="{00000000-0005-0000-0000-0000D2000000}"/>
    <cellStyle name="Millares 43" xfId="202" xr:uid="{00000000-0005-0000-0000-0000D3000000}"/>
    <cellStyle name="Millares 43 2" xfId="370" xr:uid="{00000000-0005-0000-0000-0000D4000000}"/>
    <cellStyle name="Millares 43 3" xfId="539" xr:uid="{00000000-0005-0000-0000-0000D5000000}"/>
    <cellStyle name="Millares 43 4" xfId="553" xr:uid="{00000000-0005-0000-0000-0000D6000000}"/>
    <cellStyle name="Millares 44" xfId="204" xr:uid="{00000000-0005-0000-0000-0000D7000000}"/>
    <cellStyle name="Millares 45" xfId="308" xr:uid="{00000000-0005-0000-0000-0000D8000000}"/>
    <cellStyle name="Millares 46" xfId="372" xr:uid="{00000000-0005-0000-0000-0000D9000000}"/>
    <cellStyle name="Millares 47" xfId="373" xr:uid="{00000000-0005-0000-0000-0000DA000000}"/>
    <cellStyle name="Millares 48" xfId="477" xr:uid="{00000000-0005-0000-0000-0000DB000000}"/>
    <cellStyle name="Millares 49" xfId="542" xr:uid="{00000000-0005-0000-0000-0000DC000000}"/>
    <cellStyle name="Millares 5" xfId="17" xr:uid="{00000000-0005-0000-0000-0000DD000000}"/>
    <cellStyle name="Millares 5 2" xfId="65" xr:uid="{00000000-0005-0000-0000-0000DE000000}"/>
    <cellStyle name="Millares 5 2 2" xfId="259" xr:uid="{00000000-0005-0000-0000-0000DF000000}"/>
    <cellStyle name="Millares 5 2 3" xfId="428" xr:uid="{00000000-0005-0000-0000-0000E0000000}"/>
    <cellStyle name="Millares 5 3" xfId="213" xr:uid="{00000000-0005-0000-0000-0000E1000000}"/>
    <cellStyle name="Millares 5 4" xfId="382" xr:uid="{00000000-0005-0000-0000-0000E2000000}"/>
    <cellStyle name="Millares 50" xfId="478" xr:uid="{00000000-0005-0000-0000-0000E3000000}"/>
    <cellStyle name="Millares 51" xfId="544" xr:uid="{00000000-0005-0000-0000-0000E4000000}"/>
    <cellStyle name="Millares 52" xfId="543" xr:uid="{00000000-0005-0000-0000-0000E5000000}"/>
    <cellStyle name="Millares 53" xfId="541" xr:uid="{00000000-0005-0000-0000-0000E6000000}"/>
    <cellStyle name="Millares 54" xfId="557" xr:uid="{00000000-0005-0000-0000-0000E7000000}"/>
    <cellStyle name="Millares 55" xfId="561" xr:uid="{00000000-0005-0000-0000-0000E8000000}"/>
    <cellStyle name="Millares 56" xfId="565" xr:uid="{00000000-0005-0000-0000-0000E9000000}"/>
    <cellStyle name="Millares 57" xfId="569" xr:uid="{2F301D31-2663-4870-A4D5-9EA93951B00A}"/>
    <cellStyle name="Millares 58" xfId="571" xr:uid="{85450941-8109-4124-B8D6-8E17FB982CB9}"/>
    <cellStyle name="Millares 6" xfId="18" xr:uid="{00000000-0005-0000-0000-0000EA000000}"/>
    <cellStyle name="Millares 6 2" xfId="66" xr:uid="{00000000-0005-0000-0000-0000EB000000}"/>
    <cellStyle name="Millares 6 2 2" xfId="260" xr:uid="{00000000-0005-0000-0000-0000EC000000}"/>
    <cellStyle name="Millares 6 2 3" xfId="429" xr:uid="{00000000-0005-0000-0000-0000ED000000}"/>
    <cellStyle name="Millares 6 3" xfId="214" xr:uid="{00000000-0005-0000-0000-0000EE000000}"/>
    <cellStyle name="Millares 6 4" xfId="383" xr:uid="{00000000-0005-0000-0000-0000EF000000}"/>
    <cellStyle name="Millares 7" xfId="19" xr:uid="{00000000-0005-0000-0000-0000F0000000}"/>
    <cellStyle name="Millares 7 2" xfId="67" xr:uid="{00000000-0005-0000-0000-0000F1000000}"/>
    <cellStyle name="Millares 7 2 2" xfId="261" xr:uid="{00000000-0005-0000-0000-0000F2000000}"/>
    <cellStyle name="Millares 7 2 3" xfId="430" xr:uid="{00000000-0005-0000-0000-0000F3000000}"/>
    <cellStyle name="Millares 7 3" xfId="215" xr:uid="{00000000-0005-0000-0000-0000F4000000}"/>
    <cellStyle name="Millares 7 4" xfId="384" xr:uid="{00000000-0005-0000-0000-0000F5000000}"/>
    <cellStyle name="Millares 8" xfId="20" xr:uid="{00000000-0005-0000-0000-0000F6000000}"/>
    <cellStyle name="Millares 8 2" xfId="68" xr:uid="{00000000-0005-0000-0000-0000F7000000}"/>
    <cellStyle name="Millares 8 2 2" xfId="262" xr:uid="{00000000-0005-0000-0000-0000F8000000}"/>
    <cellStyle name="Millares 8 2 3" xfId="431" xr:uid="{00000000-0005-0000-0000-0000F9000000}"/>
    <cellStyle name="Millares 8 3" xfId="216" xr:uid="{00000000-0005-0000-0000-0000FA000000}"/>
    <cellStyle name="Millares 8 4" xfId="385" xr:uid="{00000000-0005-0000-0000-0000FB000000}"/>
    <cellStyle name="Millares 9" xfId="21" xr:uid="{00000000-0005-0000-0000-0000FC000000}"/>
    <cellStyle name="Millares 9 2" xfId="69" xr:uid="{00000000-0005-0000-0000-0000FD000000}"/>
    <cellStyle name="Millares 9 2 2" xfId="263" xr:uid="{00000000-0005-0000-0000-0000FE000000}"/>
    <cellStyle name="Millares 9 2 3" xfId="432" xr:uid="{00000000-0005-0000-0000-0000FF000000}"/>
    <cellStyle name="Millares 9 3" xfId="217" xr:uid="{00000000-0005-0000-0000-000000010000}"/>
    <cellStyle name="Millares 9 4" xfId="386" xr:uid="{00000000-0005-0000-0000-000001010000}"/>
    <cellStyle name="Moneda" xfId="50" builtinId="4"/>
    <cellStyle name="Moneda [0] 10" xfId="91" xr:uid="{00000000-0005-0000-0000-000004010000}"/>
    <cellStyle name="Moneda [0] 10 2" xfId="285" xr:uid="{00000000-0005-0000-0000-000005010000}"/>
    <cellStyle name="Moneda [0] 10 3" xfId="454" xr:uid="{00000000-0005-0000-0000-000006010000}"/>
    <cellStyle name="Moneda [0] 11" xfId="95" xr:uid="{00000000-0005-0000-0000-000007010000}"/>
    <cellStyle name="Moneda [0] 11 2" xfId="289" xr:uid="{00000000-0005-0000-0000-000008010000}"/>
    <cellStyle name="Moneda [0] 11 3" xfId="458" xr:uid="{00000000-0005-0000-0000-000009010000}"/>
    <cellStyle name="Moneda [0] 12" xfId="99" xr:uid="{00000000-0005-0000-0000-00000A010000}"/>
    <cellStyle name="Moneda [0] 12 2" xfId="293" xr:uid="{00000000-0005-0000-0000-00000B010000}"/>
    <cellStyle name="Moneda [0] 12 3" xfId="462" xr:uid="{00000000-0005-0000-0000-00000C010000}"/>
    <cellStyle name="Moneda [0] 13" xfId="103" xr:uid="{00000000-0005-0000-0000-00000D010000}"/>
    <cellStyle name="Moneda [0] 13 2" xfId="297" xr:uid="{00000000-0005-0000-0000-00000E010000}"/>
    <cellStyle name="Moneda [0] 13 3" xfId="466" xr:uid="{00000000-0005-0000-0000-00000F010000}"/>
    <cellStyle name="Moneda [0] 14" xfId="107" xr:uid="{00000000-0005-0000-0000-000010010000}"/>
    <cellStyle name="Moneda [0] 14 2" xfId="301" xr:uid="{00000000-0005-0000-0000-000011010000}"/>
    <cellStyle name="Moneda [0] 14 3" xfId="470" xr:uid="{00000000-0005-0000-0000-000012010000}"/>
    <cellStyle name="Moneda [0] 15" xfId="111" xr:uid="{00000000-0005-0000-0000-000013010000}"/>
    <cellStyle name="Moneda [0] 15 2" xfId="305" xr:uid="{00000000-0005-0000-0000-000014010000}"/>
    <cellStyle name="Moneda [0] 15 3" xfId="474" xr:uid="{00000000-0005-0000-0000-000015010000}"/>
    <cellStyle name="Moneda [0] 16" xfId="160" xr:uid="{00000000-0005-0000-0000-000016010000}"/>
    <cellStyle name="Moneda [0] 16 2" xfId="331" xr:uid="{00000000-0005-0000-0000-000017010000}"/>
    <cellStyle name="Moneda [0] 16 3" xfId="501" xr:uid="{00000000-0005-0000-0000-000018010000}"/>
    <cellStyle name="Moneda [0] 17" xfId="170" xr:uid="{00000000-0005-0000-0000-000019010000}"/>
    <cellStyle name="Moneda [0] 17 2" xfId="340" xr:uid="{00000000-0005-0000-0000-00001A010000}"/>
    <cellStyle name="Moneda [0] 17 3" xfId="510" xr:uid="{00000000-0005-0000-0000-00001B010000}"/>
    <cellStyle name="Moneda [0] 18" xfId="174" xr:uid="{00000000-0005-0000-0000-00001C010000}"/>
    <cellStyle name="Moneda [0] 18 2" xfId="344" xr:uid="{00000000-0005-0000-0000-00001D010000}"/>
    <cellStyle name="Moneda [0] 18 3" xfId="514" xr:uid="{00000000-0005-0000-0000-00001E010000}"/>
    <cellStyle name="Moneda [0] 19" xfId="178" xr:uid="{00000000-0005-0000-0000-00001F010000}"/>
    <cellStyle name="Moneda [0] 19 2" xfId="348" xr:uid="{00000000-0005-0000-0000-000020010000}"/>
    <cellStyle name="Moneda [0] 19 3" xfId="518" xr:uid="{00000000-0005-0000-0000-000021010000}"/>
    <cellStyle name="Moneda [0] 2" xfId="23" xr:uid="{00000000-0005-0000-0000-000022010000}"/>
    <cellStyle name="Moneda [0] 2 2" xfId="71" xr:uid="{00000000-0005-0000-0000-000023010000}"/>
    <cellStyle name="Moneda [0] 2 2 2" xfId="265" xr:uid="{00000000-0005-0000-0000-000024010000}"/>
    <cellStyle name="Moneda [0] 2 2 3" xfId="434" xr:uid="{00000000-0005-0000-0000-000025010000}"/>
    <cellStyle name="Moneda [0] 2 3" xfId="219" xr:uid="{00000000-0005-0000-0000-000026010000}"/>
    <cellStyle name="Moneda [0] 2 4" xfId="388" xr:uid="{00000000-0005-0000-0000-000027010000}"/>
    <cellStyle name="Moneda [0] 20" xfId="182" xr:uid="{00000000-0005-0000-0000-000028010000}"/>
    <cellStyle name="Moneda [0] 20 2" xfId="352" xr:uid="{00000000-0005-0000-0000-000029010000}"/>
    <cellStyle name="Moneda [0] 20 3" xfId="522" xr:uid="{00000000-0005-0000-0000-00002A010000}"/>
    <cellStyle name="Moneda [0] 21" xfId="186" xr:uid="{00000000-0005-0000-0000-00002B010000}"/>
    <cellStyle name="Moneda [0] 21 2" xfId="356" xr:uid="{00000000-0005-0000-0000-00002C010000}"/>
    <cellStyle name="Moneda [0] 21 3" xfId="526" xr:uid="{00000000-0005-0000-0000-00002D010000}"/>
    <cellStyle name="Moneda [0] 22" xfId="191" xr:uid="{00000000-0005-0000-0000-00002E010000}"/>
    <cellStyle name="Moneda [0] 23" xfId="193" xr:uid="{00000000-0005-0000-0000-00002F010000}"/>
    <cellStyle name="Moneda [0] 23 2" xfId="361" xr:uid="{00000000-0005-0000-0000-000030010000}"/>
    <cellStyle name="Moneda [0] 23 3" xfId="530" xr:uid="{00000000-0005-0000-0000-000031010000}"/>
    <cellStyle name="Moneda [0] 24" xfId="197" xr:uid="{00000000-0005-0000-0000-000032010000}"/>
    <cellStyle name="Moneda [0] 24 2" xfId="365" xr:uid="{00000000-0005-0000-0000-000033010000}"/>
    <cellStyle name="Moneda [0] 24 3" xfId="534" xr:uid="{00000000-0005-0000-0000-000034010000}"/>
    <cellStyle name="Moneda [0] 25" xfId="201" xr:uid="{00000000-0005-0000-0000-000035010000}"/>
    <cellStyle name="Moneda [0] 25 2" xfId="369" xr:uid="{00000000-0005-0000-0000-000036010000}"/>
    <cellStyle name="Moneda [0] 25 3" xfId="538" xr:uid="{00000000-0005-0000-0000-000037010000}"/>
    <cellStyle name="Moneda [0] 25 4" xfId="552" xr:uid="{00000000-0005-0000-0000-000038010000}"/>
    <cellStyle name="Moneda [0] 26" xfId="556" xr:uid="{00000000-0005-0000-0000-000039010000}"/>
    <cellStyle name="Moneda [0] 27" xfId="560" xr:uid="{00000000-0005-0000-0000-00003A010000}"/>
    <cellStyle name="Moneda [0] 28" xfId="564" xr:uid="{00000000-0005-0000-0000-00003B010000}"/>
    <cellStyle name="Moneda [0] 29" xfId="568" xr:uid="{09CAF182-FC3E-4D28-ACAC-6F91CCC2ED38}"/>
    <cellStyle name="Moneda [0] 3" xfId="27" xr:uid="{00000000-0005-0000-0000-00003C010000}"/>
    <cellStyle name="Moneda [0] 3 2" xfId="74" xr:uid="{00000000-0005-0000-0000-00003D010000}"/>
    <cellStyle name="Moneda [0] 3 2 2" xfId="268" xr:uid="{00000000-0005-0000-0000-00003E010000}"/>
    <cellStyle name="Moneda [0] 3 2 3" xfId="437" xr:uid="{00000000-0005-0000-0000-00003F010000}"/>
    <cellStyle name="Moneda [0] 3 3" xfId="222" xr:uid="{00000000-0005-0000-0000-000040010000}"/>
    <cellStyle name="Moneda [0] 3 4" xfId="391" xr:uid="{00000000-0005-0000-0000-000041010000}"/>
    <cellStyle name="Moneda [0] 4" xfId="31" xr:uid="{00000000-0005-0000-0000-000042010000}"/>
    <cellStyle name="Moneda [0] 4 2" xfId="78" xr:uid="{00000000-0005-0000-0000-000043010000}"/>
    <cellStyle name="Moneda [0] 4 2 2" xfId="272" xr:uid="{00000000-0005-0000-0000-000044010000}"/>
    <cellStyle name="Moneda [0] 4 2 3" xfId="441" xr:uid="{00000000-0005-0000-0000-000045010000}"/>
    <cellStyle name="Moneda [0] 4 3" xfId="226" xr:uid="{00000000-0005-0000-0000-000046010000}"/>
    <cellStyle name="Moneda [0] 4 4" xfId="395" xr:uid="{00000000-0005-0000-0000-000047010000}"/>
    <cellStyle name="Moneda [0] 4 5" xfId="546" xr:uid="{00000000-0005-0000-0000-000048010000}"/>
    <cellStyle name="Moneda [0] 5" xfId="35" xr:uid="{00000000-0005-0000-0000-000049010000}"/>
    <cellStyle name="Moneda [0] 5 2" xfId="82" xr:uid="{00000000-0005-0000-0000-00004A010000}"/>
    <cellStyle name="Moneda [0] 5 2 2" xfId="276" xr:uid="{00000000-0005-0000-0000-00004B010000}"/>
    <cellStyle name="Moneda [0] 5 2 3" xfId="445" xr:uid="{00000000-0005-0000-0000-00004C010000}"/>
    <cellStyle name="Moneda [0] 5 3" xfId="230" xr:uid="{00000000-0005-0000-0000-00004D010000}"/>
    <cellStyle name="Moneda [0] 5 4" xfId="399" xr:uid="{00000000-0005-0000-0000-00004E010000}"/>
    <cellStyle name="Moneda [0] 6" xfId="39" xr:uid="{00000000-0005-0000-0000-00004F010000}"/>
    <cellStyle name="Moneda [0] 6 2" xfId="234" xr:uid="{00000000-0005-0000-0000-000050010000}"/>
    <cellStyle name="Moneda [0] 6 3" xfId="403" xr:uid="{00000000-0005-0000-0000-000051010000}"/>
    <cellStyle name="Moneda [0] 7" xfId="43" xr:uid="{00000000-0005-0000-0000-000052010000}"/>
    <cellStyle name="Moneda [0] 7 2" xfId="238" xr:uid="{00000000-0005-0000-0000-000053010000}"/>
    <cellStyle name="Moneda [0] 7 3" xfId="407" xr:uid="{00000000-0005-0000-0000-000054010000}"/>
    <cellStyle name="Moneda [0] 8" xfId="47" xr:uid="{00000000-0005-0000-0000-000055010000}"/>
    <cellStyle name="Moneda [0] 8 2" xfId="242" xr:uid="{00000000-0005-0000-0000-000056010000}"/>
    <cellStyle name="Moneda [0] 8 3" xfId="411" xr:uid="{00000000-0005-0000-0000-000057010000}"/>
    <cellStyle name="Moneda [0] 9" xfId="53" xr:uid="{00000000-0005-0000-0000-000058010000}"/>
    <cellStyle name="Moneda [0] 9 2" xfId="247" xr:uid="{00000000-0005-0000-0000-000059010000}"/>
    <cellStyle name="Moneda [0] 9 3" xfId="416" xr:uid="{00000000-0005-0000-0000-00005A010000}"/>
    <cellStyle name="Moneda 2" xfId="574" xr:uid="{8012B0AC-9ED9-43C7-A2E4-1203B98104FA}"/>
    <cellStyle name="Moneda 3" xfId="576" xr:uid="{CC55F2D8-F792-4447-B3E0-D92095AD44EB}"/>
    <cellStyle name="Neutral" xfId="121" builtinId="28" customBuiltin="1"/>
    <cellStyle name="Nivel 1,2.3,5,6,9" xfId="158" xr:uid="{00000000-0005-0000-0000-00005C010000}"/>
    <cellStyle name="Nivel 4" xfId="159" xr:uid="{00000000-0005-0000-0000-00005D010000}"/>
    <cellStyle name="Normal" xfId="0" builtinId="0"/>
    <cellStyle name="Normal 10" xfId="30" xr:uid="{00000000-0005-0000-0000-00005F010000}"/>
    <cellStyle name="Normal 10 2" xfId="77" xr:uid="{00000000-0005-0000-0000-000060010000}"/>
    <cellStyle name="Normal 10 2 2" xfId="271" xr:uid="{00000000-0005-0000-0000-000061010000}"/>
    <cellStyle name="Normal 10 2 3" xfId="440" xr:uid="{00000000-0005-0000-0000-000062010000}"/>
    <cellStyle name="Normal 10 3" xfId="225" xr:uid="{00000000-0005-0000-0000-000063010000}"/>
    <cellStyle name="Normal 10 4" xfId="394" xr:uid="{00000000-0005-0000-0000-000064010000}"/>
    <cellStyle name="Normal 10 5" xfId="545" xr:uid="{00000000-0005-0000-0000-000065010000}"/>
    <cellStyle name="Normal 11" xfId="34" xr:uid="{00000000-0005-0000-0000-000066010000}"/>
    <cellStyle name="Normal 11 2" xfId="81" xr:uid="{00000000-0005-0000-0000-000067010000}"/>
    <cellStyle name="Normal 11 2 2" xfId="275" xr:uid="{00000000-0005-0000-0000-000068010000}"/>
    <cellStyle name="Normal 11 2 3" xfId="444" xr:uid="{00000000-0005-0000-0000-000069010000}"/>
    <cellStyle name="Normal 11 3" xfId="229" xr:uid="{00000000-0005-0000-0000-00006A010000}"/>
    <cellStyle name="Normal 11 4" xfId="398" xr:uid="{00000000-0005-0000-0000-00006B010000}"/>
    <cellStyle name="Normal 12" xfId="38" xr:uid="{00000000-0005-0000-0000-00006C010000}"/>
    <cellStyle name="Normal 12 2" xfId="233" xr:uid="{00000000-0005-0000-0000-00006D010000}"/>
    <cellStyle name="Normal 12 3" xfId="402" xr:uid="{00000000-0005-0000-0000-00006E010000}"/>
    <cellStyle name="Normal 13" xfId="42" xr:uid="{00000000-0005-0000-0000-00006F010000}"/>
    <cellStyle name="Normal 13 2" xfId="237" xr:uid="{00000000-0005-0000-0000-000070010000}"/>
    <cellStyle name="Normal 13 3" xfId="406" xr:uid="{00000000-0005-0000-0000-000071010000}"/>
    <cellStyle name="Normal 14" xfId="46" xr:uid="{00000000-0005-0000-0000-000072010000}"/>
    <cellStyle name="Normal 14 2" xfId="241" xr:uid="{00000000-0005-0000-0000-000073010000}"/>
    <cellStyle name="Normal 14 3" xfId="410" xr:uid="{00000000-0005-0000-0000-000074010000}"/>
    <cellStyle name="Normal 15" xfId="51" xr:uid="{00000000-0005-0000-0000-000075010000}"/>
    <cellStyle name="Normal 15 2" xfId="245" xr:uid="{00000000-0005-0000-0000-000076010000}"/>
    <cellStyle name="Normal 15 3" xfId="414" xr:uid="{00000000-0005-0000-0000-000077010000}"/>
    <cellStyle name="Normal 16" xfId="52" xr:uid="{00000000-0005-0000-0000-000078010000}"/>
    <cellStyle name="Normal 16 2" xfId="246" xr:uid="{00000000-0005-0000-0000-000079010000}"/>
    <cellStyle name="Normal 16 3" xfId="415" xr:uid="{00000000-0005-0000-0000-00007A010000}"/>
    <cellStyle name="Normal 17" xfId="90" xr:uid="{00000000-0005-0000-0000-00007B010000}"/>
    <cellStyle name="Normal 17 2" xfId="284" xr:uid="{00000000-0005-0000-0000-00007C010000}"/>
    <cellStyle name="Normal 17 3" xfId="453" xr:uid="{00000000-0005-0000-0000-00007D010000}"/>
    <cellStyle name="Normal 18" xfId="94" xr:uid="{00000000-0005-0000-0000-00007E010000}"/>
    <cellStyle name="Normal 18 2" xfId="288" xr:uid="{00000000-0005-0000-0000-00007F010000}"/>
    <cellStyle name="Normal 18 3" xfId="457" xr:uid="{00000000-0005-0000-0000-000080010000}"/>
    <cellStyle name="Normal 19" xfId="98" xr:uid="{00000000-0005-0000-0000-000081010000}"/>
    <cellStyle name="Normal 19 2" xfId="292" xr:uid="{00000000-0005-0000-0000-000082010000}"/>
    <cellStyle name="Normal 19 3" xfId="461" xr:uid="{00000000-0005-0000-0000-000083010000}"/>
    <cellStyle name="Normal 2" xfId="4" xr:uid="{00000000-0005-0000-0000-000084010000}"/>
    <cellStyle name="Normal 2 2" xfId="5" xr:uid="{00000000-0005-0000-0000-000085010000}"/>
    <cellStyle name="Normal 20" xfId="102" xr:uid="{00000000-0005-0000-0000-000086010000}"/>
    <cellStyle name="Normal 20 2" xfId="296" xr:uid="{00000000-0005-0000-0000-000087010000}"/>
    <cellStyle name="Normal 20 3" xfId="465" xr:uid="{00000000-0005-0000-0000-000088010000}"/>
    <cellStyle name="Normal 21" xfId="106" xr:uid="{00000000-0005-0000-0000-000089010000}"/>
    <cellStyle name="Normal 21 2" xfId="300" xr:uid="{00000000-0005-0000-0000-00008A010000}"/>
    <cellStyle name="Normal 21 3" xfId="469" xr:uid="{00000000-0005-0000-0000-00008B010000}"/>
    <cellStyle name="Normal 22" xfId="110" xr:uid="{00000000-0005-0000-0000-00008C010000}"/>
    <cellStyle name="Normal 22 2" xfId="304" xr:uid="{00000000-0005-0000-0000-00008D010000}"/>
    <cellStyle name="Normal 22 3" xfId="473" xr:uid="{00000000-0005-0000-0000-00008E010000}"/>
    <cellStyle name="Normal 23" xfId="154" xr:uid="{00000000-0005-0000-0000-00008F010000}"/>
    <cellStyle name="Normal 23 2" xfId="327" xr:uid="{00000000-0005-0000-0000-000090010000}"/>
    <cellStyle name="Normal 23 3" xfId="497" xr:uid="{00000000-0005-0000-0000-000091010000}"/>
    <cellStyle name="Normal 24" xfId="169" xr:uid="{00000000-0005-0000-0000-000092010000}"/>
    <cellStyle name="Normal 24 2" xfId="339" xr:uid="{00000000-0005-0000-0000-000093010000}"/>
    <cellStyle name="Normal 24 3" xfId="509" xr:uid="{00000000-0005-0000-0000-000094010000}"/>
    <cellStyle name="Normal 25" xfId="173" xr:uid="{00000000-0005-0000-0000-000095010000}"/>
    <cellStyle name="Normal 25 2" xfId="343" xr:uid="{00000000-0005-0000-0000-000096010000}"/>
    <cellStyle name="Normal 25 3" xfId="513" xr:uid="{00000000-0005-0000-0000-000097010000}"/>
    <cellStyle name="Normal 26" xfId="177" xr:uid="{00000000-0005-0000-0000-000098010000}"/>
    <cellStyle name="Normal 26 2" xfId="347" xr:uid="{00000000-0005-0000-0000-000099010000}"/>
    <cellStyle name="Normal 26 3" xfId="517" xr:uid="{00000000-0005-0000-0000-00009A010000}"/>
    <cellStyle name="Normal 27" xfId="181" xr:uid="{00000000-0005-0000-0000-00009B010000}"/>
    <cellStyle name="Normal 27 2" xfId="351" xr:uid="{00000000-0005-0000-0000-00009C010000}"/>
    <cellStyle name="Normal 27 3" xfId="521" xr:uid="{00000000-0005-0000-0000-00009D010000}"/>
    <cellStyle name="Normal 28" xfId="185" xr:uid="{00000000-0005-0000-0000-00009E010000}"/>
    <cellStyle name="Normal 28 2" xfId="355" xr:uid="{00000000-0005-0000-0000-00009F010000}"/>
    <cellStyle name="Normal 28 3" xfId="525" xr:uid="{00000000-0005-0000-0000-0000A0010000}"/>
    <cellStyle name="Normal 29" xfId="189" xr:uid="{00000000-0005-0000-0000-0000A1010000}"/>
    <cellStyle name="Normal 29 2" xfId="359" xr:uid="{00000000-0005-0000-0000-0000A2010000}"/>
    <cellStyle name="Normal 3" xfId="3" xr:uid="{00000000-0005-0000-0000-0000A3010000}"/>
    <cellStyle name="Normal 30" xfId="192" xr:uid="{00000000-0005-0000-0000-0000A4010000}"/>
    <cellStyle name="Normal 30 2" xfId="360" xr:uid="{00000000-0005-0000-0000-0000A5010000}"/>
    <cellStyle name="Normal 30 3" xfId="529" xr:uid="{00000000-0005-0000-0000-0000A6010000}"/>
    <cellStyle name="Normal 31" xfId="196" xr:uid="{00000000-0005-0000-0000-0000A7010000}"/>
    <cellStyle name="Normal 31 2" xfId="364" xr:uid="{00000000-0005-0000-0000-0000A8010000}"/>
    <cellStyle name="Normal 31 3" xfId="533" xr:uid="{00000000-0005-0000-0000-0000A9010000}"/>
    <cellStyle name="Normal 32" xfId="200" xr:uid="{00000000-0005-0000-0000-0000AA010000}"/>
    <cellStyle name="Normal 32 2" xfId="368" xr:uid="{00000000-0005-0000-0000-0000AB010000}"/>
    <cellStyle name="Normal 32 3" xfId="537" xr:uid="{00000000-0005-0000-0000-0000AC010000}"/>
    <cellStyle name="Normal 32 4" xfId="551" xr:uid="{00000000-0005-0000-0000-0000AD010000}"/>
    <cellStyle name="Normal 33" xfId="555" xr:uid="{00000000-0005-0000-0000-0000AE010000}"/>
    <cellStyle name="Normal 34" xfId="559" xr:uid="{00000000-0005-0000-0000-0000AF010000}"/>
    <cellStyle name="Normal 35" xfId="563" xr:uid="{00000000-0005-0000-0000-0000B0010000}"/>
    <cellStyle name="Normal 36" xfId="567" xr:uid="{F9AB1D9F-8D56-4910-882A-05EA33E09718}"/>
    <cellStyle name="Normal 37" xfId="572" xr:uid="{A2C38DB8-27A0-4D8D-8949-1D0F92DA96A2}"/>
    <cellStyle name="Normal 4" xfId="10" xr:uid="{00000000-0005-0000-0000-0000B1010000}"/>
    <cellStyle name="Normal 4 2" xfId="25" xr:uid="{00000000-0005-0000-0000-0000B2010000}"/>
    <cellStyle name="Normal 4 3" xfId="58" xr:uid="{00000000-0005-0000-0000-0000B3010000}"/>
    <cellStyle name="Normal 4 3 2" xfId="252" xr:uid="{00000000-0005-0000-0000-0000B4010000}"/>
    <cellStyle name="Normal 4 3 3" xfId="421" xr:uid="{00000000-0005-0000-0000-0000B5010000}"/>
    <cellStyle name="Normal 4 4" xfId="206" xr:uid="{00000000-0005-0000-0000-0000B6010000}"/>
    <cellStyle name="Normal 4 5" xfId="375" xr:uid="{00000000-0005-0000-0000-0000B7010000}"/>
    <cellStyle name="Normal 5" xfId="11" xr:uid="{00000000-0005-0000-0000-0000B8010000}"/>
    <cellStyle name="Normal 5 2" xfId="60" xr:uid="{00000000-0005-0000-0000-0000B9010000}"/>
    <cellStyle name="Normal 5 2 2" xfId="254" xr:uid="{00000000-0005-0000-0000-0000BA010000}"/>
    <cellStyle name="Normal 5 2 3" xfId="423" xr:uid="{00000000-0005-0000-0000-0000BB010000}"/>
    <cellStyle name="Normal 5 3" xfId="208" xr:uid="{00000000-0005-0000-0000-0000BC010000}"/>
    <cellStyle name="Normal 5 4" xfId="377" xr:uid="{00000000-0005-0000-0000-0000BD010000}"/>
    <cellStyle name="Normal 6" xfId="15" xr:uid="{00000000-0005-0000-0000-0000BE010000}"/>
    <cellStyle name="Normal 7" xfId="22" xr:uid="{00000000-0005-0000-0000-0000BF010000}"/>
    <cellStyle name="Normal 7 2" xfId="70" xr:uid="{00000000-0005-0000-0000-0000C0010000}"/>
    <cellStyle name="Normal 7 2 2" xfId="264" xr:uid="{00000000-0005-0000-0000-0000C1010000}"/>
    <cellStyle name="Normal 7 2 3" xfId="433" xr:uid="{00000000-0005-0000-0000-0000C2010000}"/>
    <cellStyle name="Normal 7 3" xfId="218" xr:uid="{00000000-0005-0000-0000-0000C3010000}"/>
    <cellStyle name="Normal 7 4" xfId="387" xr:uid="{00000000-0005-0000-0000-0000C4010000}"/>
    <cellStyle name="Normal 8" xfId="24" xr:uid="{00000000-0005-0000-0000-0000C5010000}"/>
    <cellStyle name="Normal 8 2" xfId="72" xr:uid="{00000000-0005-0000-0000-0000C6010000}"/>
    <cellStyle name="Normal 8 2 2" xfId="266" xr:uid="{00000000-0005-0000-0000-0000C7010000}"/>
    <cellStyle name="Normal 8 2 3" xfId="435" xr:uid="{00000000-0005-0000-0000-0000C8010000}"/>
    <cellStyle name="Normal 8 3" xfId="220" xr:uid="{00000000-0005-0000-0000-0000C9010000}"/>
    <cellStyle name="Normal 8 4" xfId="389" xr:uid="{00000000-0005-0000-0000-0000CA010000}"/>
    <cellStyle name="Normal 9" xfId="26" xr:uid="{00000000-0005-0000-0000-0000CB010000}"/>
    <cellStyle name="Normal 9 2" xfId="73" xr:uid="{00000000-0005-0000-0000-0000CC010000}"/>
    <cellStyle name="Normal 9 2 2" xfId="267" xr:uid="{00000000-0005-0000-0000-0000CD010000}"/>
    <cellStyle name="Normal 9 2 3" xfId="436" xr:uid="{00000000-0005-0000-0000-0000CE010000}"/>
    <cellStyle name="Normal 9 3" xfId="221" xr:uid="{00000000-0005-0000-0000-0000CF010000}"/>
    <cellStyle name="Normal 9 4" xfId="390" xr:uid="{00000000-0005-0000-0000-0000D0010000}"/>
    <cellStyle name="Notas 2" xfId="165" xr:uid="{00000000-0005-0000-0000-0000D1010000}"/>
    <cellStyle name="Notas 2 2" xfId="335" xr:uid="{00000000-0005-0000-0000-0000D2010000}"/>
    <cellStyle name="Notas 2 3" xfId="505" xr:uid="{00000000-0005-0000-0000-0000D3010000}"/>
    <cellStyle name="Porcentaje" xfId="2" builtinId="5"/>
    <cellStyle name="Porcentaje 10" xfId="49" xr:uid="{00000000-0005-0000-0000-0000D5010000}"/>
    <cellStyle name="Porcentaje 10 2" xfId="244" xr:uid="{00000000-0005-0000-0000-0000D6010000}"/>
    <cellStyle name="Porcentaje 10 3" xfId="413" xr:uid="{00000000-0005-0000-0000-0000D7010000}"/>
    <cellStyle name="Porcentaje 11" xfId="55" xr:uid="{00000000-0005-0000-0000-0000D8010000}"/>
    <cellStyle name="Porcentaje 11 2" xfId="249" xr:uid="{00000000-0005-0000-0000-0000D9010000}"/>
    <cellStyle name="Porcentaje 11 3" xfId="418" xr:uid="{00000000-0005-0000-0000-0000DA010000}"/>
    <cellStyle name="Porcentaje 12" xfId="93" xr:uid="{00000000-0005-0000-0000-0000DB010000}"/>
    <cellStyle name="Porcentaje 12 2" xfId="287" xr:uid="{00000000-0005-0000-0000-0000DC010000}"/>
    <cellStyle name="Porcentaje 12 3" xfId="456" xr:uid="{00000000-0005-0000-0000-0000DD010000}"/>
    <cellStyle name="Porcentaje 13" xfId="97" xr:uid="{00000000-0005-0000-0000-0000DE010000}"/>
    <cellStyle name="Porcentaje 13 2" xfId="291" xr:uid="{00000000-0005-0000-0000-0000DF010000}"/>
    <cellStyle name="Porcentaje 13 3" xfId="460" xr:uid="{00000000-0005-0000-0000-0000E0010000}"/>
    <cellStyle name="Porcentaje 14" xfId="101" xr:uid="{00000000-0005-0000-0000-0000E1010000}"/>
    <cellStyle name="Porcentaje 14 2" xfId="295" xr:uid="{00000000-0005-0000-0000-0000E2010000}"/>
    <cellStyle name="Porcentaje 14 3" xfId="464" xr:uid="{00000000-0005-0000-0000-0000E3010000}"/>
    <cellStyle name="Porcentaje 15" xfId="105" xr:uid="{00000000-0005-0000-0000-0000E4010000}"/>
    <cellStyle name="Porcentaje 15 2" xfId="299" xr:uid="{00000000-0005-0000-0000-0000E5010000}"/>
    <cellStyle name="Porcentaje 15 3" xfId="468" xr:uid="{00000000-0005-0000-0000-0000E6010000}"/>
    <cellStyle name="Porcentaje 16" xfId="109" xr:uid="{00000000-0005-0000-0000-0000E7010000}"/>
    <cellStyle name="Porcentaje 16 2" xfId="303" xr:uid="{00000000-0005-0000-0000-0000E8010000}"/>
    <cellStyle name="Porcentaje 16 3" xfId="472" xr:uid="{00000000-0005-0000-0000-0000E9010000}"/>
    <cellStyle name="Porcentaje 17" xfId="113" xr:uid="{00000000-0005-0000-0000-0000EA010000}"/>
    <cellStyle name="Porcentaje 17 2" xfId="307" xr:uid="{00000000-0005-0000-0000-0000EB010000}"/>
    <cellStyle name="Porcentaje 17 3" xfId="476" xr:uid="{00000000-0005-0000-0000-0000EC010000}"/>
    <cellStyle name="Porcentaje 17 4" xfId="550" xr:uid="{00000000-0005-0000-0000-0000ED010000}"/>
    <cellStyle name="Porcentaje 18" xfId="172" xr:uid="{00000000-0005-0000-0000-0000EE010000}"/>
    <cellStyle name="Porcentaje 18 2" xfId="342" xr:uid="{00000000-0005-0000-0000-0000EF010000}"/>
    <cellStyle name="Porcentaje 18 3" xfId="512" xr:uid="{00000000-0005-0000-0000-0000F0010000}"/>
    <cellStyle name="Porcentaje 19" xfId="176" xr:uid="{00000000-0005-0000-0000-0000F1010000}"/>
    <cellStyle name="Porcentaje 19 2" xfId="346" xr:uid="{00000000-0005-0000-0000-0000F2010000}"/>
    <cellStyle name="Porcentaje 19 3" xfId="516" xr:uid="{00000000-0005-0000-0000-0000F3010000}"/>
    <cellStyle name="Porcentaje 2" xfId="6" xr:uid="{00000000-0005-0000-0000-0000F4010000}"/>
    <cellStyle name="Porcentaje 2 2" xfId="57" xr:uid="{00000000-0005-0000-0000-0000F5010000}"/>
    <cellStyle name="Porcentaje 2 2 2" xfId="251" xr:uid="{00000000-0005-0000-0000-0000F6010000}"/>
    <cellStyle name="Porcentaje 2 2 3" xfId="420" xr:uid="{00000000-0005-0000-0000-0000F7010000}"/>
    <cellStyle name="Porcentaje 2 3" xfId="163" xr:uid="{00000000-0005-0000-0000-0000F8010000}"/>
    <cellStyle name="Porcentaje 2 4" xfId="205" xr:uid="{00000000-0005-0000-0000-0000F9010000}"/>
    <cellStyle name="Porcentaje 2 5" xfId="374" xr:uid="{00000000-0005-0000-0000-0000FA010000}"/>
    <cellStyle name="Porcentaje 2 6" xfId="575" xr:uid="{611D56AF-1908-42F9-AAD9-A85739C916C9}"/>
    <cellStyle name="Porcentaje 20" xfId="180" xr:uid="{00000000-0005-0000-0000-0000FB010000}"/>
    <cellStyle name="Porcentaje 20 2" xfId="350" xr:uid="{00000000-0005-0000-0000-0000FC010000}"/>
    <cellStyle name="Porcentaje 20 3" xfId="520" xr:uid="{00000000-0005-0000-0000-0000FD010000}"/>
    <cellStyle name="Porcentaje 21" xfId="184" xr:uid="{00000000-0005-0000-0000-0000FE010000}"/>
    <cellStyle name="Porcentaje 21 2" xfId="354" xr:uid="{00000000-0005-0000-0000-0000FF010000}"/>
    <cellStyle name="Porcentaje 21 3" xfId="524" xr:uid="{00000000-0005-0000-0000-000000020000}"/>
    <cellStyle name="Porcentaje 22" xfId="188" xr:uid="{00000000-0005-0000-0000-000001020000}"/>
    <cellStyle name="Porcentaje 22 2" xfId="358" xr:uid="{00000000-0005-0000-0000-000002020000}"/>
    <cellStyle name="Porcentaje 22 3" xfId="528" xr:uid="{00000000-0005-0000-0000-000003020000}"/>
    <cellStyle name="Porcentaje 23" xfId="195" xr:uid="{00000000-0005-0000-0000-000004020000}"/>
    <cellStyle name="Porcentaje 23 2" xfId="363" xr:uid="{00000000-0005-0000-0000-000005020000}"/>
    <cellStyle name="Porcentaje 23 3" xfId="532" xr:uid="{00000000-0005-0000-0000-000006020000}"/>
    <cellStyle name="Porcentaje 24" xfId="199" xr:uid="{00000000-0005-0000-0000-000007020000}"/>
    <cellStyle name="Porcentaje 24 2" xfId="367" xr:uid="{00000000-0005-0000-0000-000008020000}"/>
    <cellStyle name="Porcentaje 24 3" xfId="536" xr:uid="{00000000-0005-0000-0000-000009020000}"/>
    <cellStyle name="Porcentaje 25" xfId="203" xr:uid="{00000000-0005-0000-0000-00000A020000}"/>
    <cellStyle name="Porcentaje 25 2" xfId="371" xr:uid="{00000000-0005-0000-0000-00000B020000}"/>
    <cellStyle name="Porcentaje 25 3" xfId="540" xr:uid="{00000000-0005-0000-0000-00000C020000}"/>
    <cellStyle name="Porcentaje 25 4" xfId="554" xr:uid="{00000000-0005-0000-0000-00000D020000}"/>
    <cellStyle name="Porcentaje 26" xfId="558" xr:uid="{00000000-0005-0000-0000-00000E020000}"/>
    <cellStyle name="Porcentaje 27" xfId="562" xr:uid="{00000000-0005-0000-0000-00000F020000}"/>
    <cellStyle name="Porcentaje 28" xfId="566" xr:uid="{00000000-0005-0000-0000-000010020000}"/>
    <cellStyle name="Porcentaje 29" xfId="573" xr:uid="{A64D9156-FF52-43E9-8A58-688D49EDDB64}"/>
    <cellStyle name="Porcentaje 3" xfId="8" xr:uid="{00000000-0005-0000-0000-000011020000}"/>
    <cellStyle name="Porcentaje 4" xfId="12" xr:uid="{00000000-0005-0000-0000-000012020000}"/>
    <cellStyle name="Porcentaje 4 2" xfId="61" xr:uid="{00000000-0005-0000-0000-000013020000}"/>
    <cellStyle name="Porcentaje 4 2 2" xfId="255" xr:uid="{00000000-0005-0000-0000-000014020000}"/>
    <cellStyle name="Porcentaje 4 2 3" xfId="424" xr:uid="{00000000-0005-0000-0000-000015020000}"/>
    <cellStyle name="Porcentaje 4 3" xfId="209" xr:uid="{00000000-0005-0000-0000-000016020000}"/>
    <cellStyle name="Porcentaje 4 4" xfId="378" xr:uid="{00000000-0005-0000-0000-000017020000}"/>
    <cellStyle name="Porcentaje 5" xfId="29" xr:uid="{00000000-0005-0000-0000-000018020000}"/>
    <cellStyle name="Porcentaje 5 2" xfId="76" xr:uid="{00000000-0005-0000-0000-000019020000}"/>
    <cellStyle name="Porcentaje 5 2 2" xfId="270" xr:uid="{00000000-0005-0000-0000-00001A020000}"/>
    <cellStyle name="Porcentaje 5 2 3" xfId="439" xr:uid="{00000000-0005-0000-0000-00001B020000}"/>
    <cellStyle name="Porcentaje 5 3" xfId="224" xr:uid="{00000000-0005-0000-0000-00001C020000}"/>
    <cellStyle name="Porcentaje 5 4" xfId="393" xr:uid="{00000000-0005-0000-0000-00001D020000}"/>
    <cellStyle name="Porcentaje 6" xfId="33" xr:uid="{00000000-0005-0000-0000-00001E020000}"/>
    <cellStyle name="Porcentaje 6 2" xfId="80" xr:uid="{00000000-0005-0000-0000-00001F020000}"/>
    <cellStyle name="Porcentaje 6 2 2" xfId="274" xr:uid="{00000000-0005-0000-0000-000020020000}"/>
    <cellStyle name="Porcentaje 6 2 3" xfId="443" xr:uid="{00000000-0005-0000-0000-000021020000}"/>
    <cellStyle name="Porcentaje 6 3" xfId="228" xr:uid="{00000000-0005-0000-0000-000022020000}"/>
    <cellStyle name="Porcentaje 6 4" xfId="397" xr:uid="{00000000-0005-0000-0000-000023020000}"/>
    <cellStyle name="Porcentaje 6 5" xfId="548" xr:uid="{00000000-0005-0000-0000-000024020000}"/>
    <cellStyle name="Porcentaje 7" xfId="37" xr:uid="{00000000-0005-0000-0000-000025020000}"/>
    <cellStyle name="Porcentaje 7 2" xfId="84" xr:uid="{00000000-0005-0000-0000-000026020000}"/>
    <cellStyle name="Porcentaje 7 2 2" xfId="278" xr:uid="{00000000-0005-0000-0000-000027020000}"/>
    <cellStyle name="Porcentaje 7 2 3" xfId="447" xr:uid="{00000000-0005-0000-0000-000028020000}"/>
    <cellStyle name="Porcentaje 7 3" xfId="232" xr:uid="{00000000-0005-0000-0000-000029020000}"/>
    <cellStyle name="Porcentaje 7 4" xfId="401" xr:uid="{00000000-0005-0000-0000-00002A020000}"/>
    <cellStyle name="Porcentaje 8" xfId="41" xr:uid="{00000000-0005-0000-0000-00002B020000}"/>
    <cellStyle name="Porcentaje 8 2" xfId="236" xr:uid="{00000000-0005-0000-0000-00002C020000}"/>
    <cellStyle name="Porcentaje 8 3" xfId="405" xr:uid="{00000000-0005-0000-0000-00002D020000}"/>
    <cellStyle name="Porcentaje 9" xfId="45" xr:uid="{00000000-0005-0000-0000-00002E020000}"/>
    <cellStyle name="Porcentaje 9 2" xfId="240" xr:uid="{00000000-0005-0000-0000-00002F020000}"/>
    <cellStyle name="Porcentaje 9 3" xfId="409" xr:uid="{00000000-0005-0000-0000-000030020000}"/>
    <cellStyle name="Porcentual 2" xfId="7" xr:uid="{00000000-0005-0000-0000-000031020000}"/>
    <cellStyle name="Salida" xfId="123" builtinId="21" customBuiltin="1"/>
    <cellStyle name="Texto de advertencia" xfId="127" builtinId="11" customBuiltin="1"/>
    <cellStyle name="Texto explicativo" xfId="128" builtinId="53" customBuiltin="1"/>
    <cellStyle name="Título" xfId="114" builtinId="15" customBuiltin="1"/>
    <cellStyle name="Título 2" xfId="116" builtinId="17" customBuiltin="1"/>
    <cellStyle name="Título 3" xfId="117" builtinId="18" customBuiltin="1"/>
    <cellStyle name="Total" xfId="129" builtinId="25" customBuiltin="1"/>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579" customWidth="1"/>
    <col min="2" max="2" width="27" style="579" customWidth="1"/>
    <col min="3" max="3" width="21.5703125" style="579" customWidth="1"/>
    <col min="4" max="11" width="5.42578125" style="579" customWidth="1"/>
    <col min="12" max="12" width="7" style="579" customWidth="1"/>
    <col min="13" max="13" width="9.5703125" style="579" customWidth="1"/>
    <col min="14" max="14" width="8" style="579" customWidth="1"/>
    <col min="15" max="15" width="9.5703125" style="579" customWidth="1"/>
    <col min="16" max="16" width="27.5703125" style="579" customWidth="1"/>
    <col min="17" max="19" width="18.85546875" style="579" customWidth="1"/>
    <col min="20" max="20" width="18.85546875" style="588" customWidth="1"/>
    <col min="21" max="23" width="18.85546875" style="579" customWidth="1"/>
    <col min="24" max="25" width="18.85546875" style="588" customWidth="1"/>
    <col min="26" max="27" width="18.85546875" style="579" customWidth="1"/>
    <col min="28" max="28" width="0" style="579" hidden="1" customWidth="1"/>
    <col min="29" max="29" width="6.42578125" style="579" customWidth="1"/>
    <col min="30" max="16384" width="11.42578125" style="579"/>
  </cols>
  <sheetData>
    <row r="1" spans="1:27" x14ac:dyDescent="0.25">
      <c r="A1" s="576" t="s">
        <v>0</v>
      </c>
      <c r="B1" s="576">
        <v>2025</v>
      </c>
      <c r="C1" s="577" t="s">
        <v>1</v>
      </c>
      <c r="D1" s="577" t="s">
        <v>1</v>
      </c>
      <c r="E1" s="577" t="s">
        <v>1</v>
      </c>
      <c r="F1" s="577" t="s">
        <v>1</v>
      </c>
      <c r="G1" s="577" t="s">
        <v>1</v>
      </c>
      <c r="H1" s="577" t="s">
        <v>1</v>
      </c>
      <c r="I1" s="577" t="s">
        <v>1</v>
      </c>
      <c r="J1" s="577" t="s">
        <v>1</v>
      </c>
      <c r="K1" s="577" t="s">
        <v>1</v>
      </c>
      <c r="L1" s="577" t="s">
        <v>1</v>
      </c>
      <c r="M1" s="577" t="s">
        <v>1</v>
      </c>
      <c r="N1" s="577" t="s">
        <v>1</v>
      </c>
      <c r="O1" s="577" t="s">
        <v>1</v>
      </c>
      <c r="P1" s="577" t="s">
        <v>1</v>
      </c>
      <c r="Q1" s="577" t="s">
        <v>1</v>
      </c>
      <c r="R1" s="577" t="s">
        <v>1</v>
      </c>
      <c r="S1" s="577" t="s">
        <v>1</v>
      </c>
      <c r="T1" s="578" t="s">
        <v>1</v>
      </c>
      <c r="U1" s="577" t="s">
        <v>1</v>
      </c>
      <c r="V1" s="577" t="s">
        <v>1</v>
      </c>
      <c r="W1" s="577" t="s">
        <v>1</v>
      </c>
      <c r="X1" s="578" t="s">
        <v>1</v>
      </c>
      <c r="Y1" s="578" t="s">
        <v>1</v>
      </c>
      <c r="Z1" s="577" t="s">
        <v>1</v>
      </c>
      <c r="AA1" s="577" t="s">
        <v>1</v>
      </c>
    </row>
    <row r="2" spans="1:27" x14ac:dyDescent="0.25">
      <c r="A2" s="576" t="s">
        <v>2</v>
      </c>
      <c r="B2" s="576" t="s">
        <v>3</v>
      </c>
      <c r="C2" s="577" t="s">
        <v>1</v>
      </c>
      <c r="D2" s="577" t="s">
        <v>1</v>
      </c>
      <c r="E2" s="577" t="s">
        <v>1</v>
      </c>
      <c r="F2" s="577" t="s">
        <v>1</v>
      </c>
      <c r="G2" s="577" t="s">
        <v>1</v>
      </c>
      <c r="H2" s="577" t="s">
        <v>1</v>
      </c>
      <c r="I2" s="577" t="s">
        <v>1</v>
      </c>
      <c r="J2" s="577" t="s">
        <v>1</v>
      </c>
      <c r="K2" s="577" t="s">
        <v>1</v>
      </c>
      <c r="L2" s="577" t="s">
        <v>1</v>
      </c>
      <c r="M2" s="577" t="s">
        <v>1</v>
      </c>
      <c r="N2" s="577" t="s">
        <v>1</v>
      </c>
      <c r="O2" s="577" t="s">
        <v>1</v>
      </c>
      <c r="P2" s="577" t="s">
        <v>1</v>
      </c>
      <c r="Q2" s="577" t="s">
        <v>1</v>
      </c>
      <c r="R2" s="577" t="s">
        <v>1</v>
      </c>
      <c r="S2" s="577" t="s">
        <v>1</v>
      </c>
      <c r="T2" s="578" t="s">
        <v>1</v>
      </c>
      <c r="U2" s="577" t="s">
        <v>1</v>
      </c>
      <c r="V2" s="577" t="s">
        <v>1</v>
      </c>
      <c r="W2" s="577" t="s">
        <v>1</v>
      </c>
      <c r="X2" s="578" t="s">
        <v>1</v>
      </c>
      <c r="Y2" s="578" t="s">
        <v>1</v>
      </c>
      <c r="Z2" s="577" t="s">
        <v>1</v>
      </c>
      <c r="AA2" s="577" t="s">
        <v>1</v>
      </c>
    </row>
    <row r="3" spans="1:27" x14ac:dyDescent="0.25">
      <c r="A3" s="576" t="s">
        <v>4</v>
      </c>
      <c r="B3" s="576" t="s">
        <v>220</v>
      </c>
      <c r="C3" s="577" t="s">
        <v>1</v>
      </c>
      <c r="D3" s="577" t="s">
        <v>1</v>
      </c>
      <c r="E3" s="577" t="s">
        <v>1</v>
      </c>
      <c r="F3" s="577" t="s">
        <v>1</v>
      </c>
      <c r="G3" s="577" t="s">
        <v>1</v>
      </c>
      <c r="H3" s="577" t="s">
        <v>1</v>
      </c>
      <c r="I3" s="577" t="s">
        <v>1</v>
      </c>
      <c r="J3" s="577" t="s">
        <v>1</v>
      </c>
      <c r="K3" s="577" t="s">
        <v>1</v>
      </c>
      <c r="L3" s="577" t="s">
        <v>1</v>
      </c>
      <c r="M3" s="577" t="s">
        <v>1</v>
      </c>
      <c r="N3" s="577" t="s">
        <v>1</v>
      </c>
      <c r="O3" s="577" t="s">
        <v>1</v>
      </c>
      <c r="P3" s="577" t="s">
        <v>1</v>
      </c>
      <c r="Q3" s="577" t="s">
        <v>1</v>
      </c>
      <c r="R3" s="577" t="s">
        <v>1</v>
      </c>
      <c r="S3" s="577" t="s">
        <v>1</v>
      </c>
      <c r="T3" s="578" t="s">
        <v>1</v>
      </c>
      <c r="U3" s="577" t="s">
        <v>1</v>
      </c>
      <c r="V3" s="577" t="s">
        <v>1</v>
      </c>
      <c r="W3" s="577" t="s">
        <v>1</v>
      </c>
      <c r="X3" s="578" t="s">
        <v>1</v>
      </c>
      <c r="Y3" s="578" t="s">
        <v>1</v>
      </c>
      <c r="Z3" s="577" t="s">
        <v>1</v>
      </c>
      <c r="AA3" s="577" t="s">
        <v>1</v>
      </c>
    </row>
    <row r="4" spans="1:27" ht="24" x14ac:dyDescent="0.25">
      <c r="A4" s="576" t="s">
        <v>5</v>
      </c>
      <c r="B4" s="576" t="s">
        <v>6</v>
      </c>
      <c r="C4" s="576" t="s">
        <v>7</v>
      </c>
      <c r="D4" s="576" t="s">
        <v>8</v>
      </c>
      <c r="E4" s="576" t="s">
        <v>9</v>
      </c>
      <c r="F4" s="576" t="s">
        <v>10</v>
      </c>
      <c r="G4" s="576" t="s">
        <v>11</v>
      </c>
      <c r="H4" s="576" t="s">
        <v>12</v>
      </c>
      <c r="I4" s="576" t="s">
        <v>13</v>
      </c>
      <c r="J4" s="576" t="s">
        <v>14</v>
      </c>
      <c r="K4" s="576" t="s">
        <v>15</v>
      </c>
      <c r="L4" s="576" t="s">
        <v>179</v>
      </c>
      <c r="M4" s="576" t="s">
        <v>16</v>
      </c>
      <c r="N4" s="576" t="s">
        <v>17</v>
      </c>
      <c r="O4" s="576" t="s">
        <v>18</v>
      </c>
      <c r="P4" s="576" t="s">
        <v>19</v>
      </c>
      <c r="Q4" s="576" t="s">
        <v>20</v>
      </c>
      <c r="R4" s="576" t="s">
        <v>21</v>
      </c>
      <c r="S4" s="576" t="s">
        <v>22</v>
      </c>
      <c r="T4" s="580" t="s">
        <v>92</v>
      </c>
      <c r="U4" s="576" t="s">
        <v>23</v>
      </c>
      <c r="V4" s="576" t="s">
        <v>24</v>
      </c>
      <c r="W4" s="576" t="s">
        <v>180</v>
      </c>
      <c r="X4" s="580" t="s">
        <v>25</v>
      </c>
      <c r="Y4" s="580" t="s">
        <v>26</v>
      </c>
      <c r="Z4" s="576" t="s">
        <v>27</v>
      </c>
      <c r="AA4" s="576" t="s">
        <v>28</v>
      </c>
    </row>
    <row r="5" spans="1:27" x14ac:dyDescent="0.25">
      <c r="A5" s="581" t="s">
        <v>57</v>
      </c>
      <c r="B5" s="582" t="s">
        <v>58</v>
      </c>
      <c r="C5" s="583" t="s">
        <v>96</v>
      </c>
      <c r="D5" s="581" t="s">
        <v>29</v>
      </c>
      <c r="E5" s="581" t="s">
        <v>181</v>
      </c>
      <c r="F5" s="581" t="s">
        <v>181</v>
      </c>
      <c r="G5" s="581" t="s">
        <v>181</v>
      </c>
      <c r="H5" s="581"/>
      <c r="I5" s="581"/>
      <c r="J5" s="581"/>
      <c r="K5" s="581"/>
      <c r="L5" s="581"/>
      <c r="M5" s="581" t="s">
        <v>30</v>
      </c>
      <c r="N5" s="581" t="s">
        <v>31</v>
      </c>
      <c r="O5" s="581" t="s">
        <v>32</v>
      </c>
      <c r="P5" s="582" t="s">
        <v>97</v>
      </c>
      <c r="Q5" s="575">
        <v>33196500000</v>
      </c>
      <c r="R5" s="575">
        <v>0</v>
      </c>
      <c r="S5" s="575">
        <v>0</v>
      </c>
      <c r="T5" s="584">
        <v>33196500000</v>
      </c>
      <c r="U5" s="575">
        <v>0</v>
      </c>
      <c r="V5" s="575">
        <v>32137043020</v>
      </c>
      <c r="W5" s="575">
        <v>1059456980</v>
      </c>
      <c r="X5" s="584">
        <v>0</v>
      </c>
      <c r="Y5" s="584">
        <v>0</v>
      </c>
      <c r="Z5" s="575">
        <v>0</v>
      </c>
      <c r="AA5" s="575">
        <v>0</v>
      </c>
    </row>
    <row r="6" spans="1:27" ht="22.5" x14ac:dyDescent="0.25">
      <c r="A6" s="581" t="s">
        <v>57</v>
      </c>
      <c r="B6" s="582" t="s">
        <v>58</v>
      </c>
      <c r="C6" s="583" t="s">
        <v>98</v>
      </c>
      <c r="D6" s="581" t="s">
        <v>29</v>
      </c>
      <c r="E6" s="581" t="s">
        <v>181</v>
      </c>
      <c r="F6" s="581" t="s">
        <v>181</v>
      </c>
      <c r="G6" s="581" t="s">
        <v>182</v>
      </c>
      <c r="H6" s="581"/>
      <c r="I6" s="581"/>
      <c r="J6" s="581"/>
      <c r="K6" s="581"/>
      <c r="L6" s="581"/>
      <c r="M6" s="581" t="s">
        <v>30</v>
      </c>
      <c r="N6" s="581" t="s">
        <v>31</v>
      </c>
      <c r="O6" s="581" t="s">
        <v>32</v>
      </c>
      <c r="P6" s="582" t="s">
        <v>99</v>
      </c>
      <c r="Q6" s="575">
        <v>11810400000</v>
      </c>
      <c r="R6" s="575">
        <v>0</v>
      </c>
      <c r="S6" s="575">
        <v>0</v>
      </c>
      <c r="T6" s="584">
        <v>11810400000</v>
      </c>
      <c r="U6" s="575">
        <v>0</v>
      </c>
      <c r="V6" s="575">
        <v>11810399998</v>
      </c>
      <c r="W6" s="575">
        <v>2</v>
      </c>
      <c r="X6" s="584">
        <v>0</v>
      </c>
      <c r="Y6" s="584">
        <v>0</v>
      </c>
      <c r="Z6" s="575">
        <v>0</v>
      </c>
      <c r="AA6" s="575">
        <v>0</v>
      </c>
    </row>
    <row r="7" spans="1:27" ht="33.75" x14ac:dyDescent="0.25">
      <c r="A7" s="581" t="s">
        <v>57</v>
      </c>
      <c r="B7" s="582" t="s">
        <v>58</v>
      </c>
      <c r="C7" s="583" t="s">
        <v>100</v>
      </c>
      <c r="D7" s="581" t="s">
        <v>29</v>
      </c>
      <c r="E7" s="581" t="s">
        <v>181</v>
      </c>
      <c r="F7" s="581" t="s">
        <v>181</v>
      </c>
      <c r="G7" s="581" t="s">
        <v>183</v>
      </c>
      <c r="H7" s="581"/>
      <c r="I7" s="581"/>
      <c r="J7" s="581"/>
      <c r="K7" s="581"/>
      <c r="L7" s="581"/>
      <c r="M7" s="581" t="s">
        <v>30</v>
      </c>
      <c r="N7" s="581" t="s">
        <v>31</v>
      </c>
      <c r="O7" s="581" t="s">
        <v>32</v>
      </c>
      <c r="P7" s="582" t="s">
        <v>101</v>
      </c>
      <c r="Q7" s="575">
        <v>5515500000</v>
      </c>
      <c r="R7" s="575">
        <v>0</v>
      </c>
      <c r="S7" s="575">
        <v>0</v>
      </c>
      <c r="T7" s="584">
        <v>5515500000</v>
      </c>
      <c r="U7" s="575">
        <v>0</v>
      </c>
      <c r="V7" s="575">
        <v>4959705104</v>
      </c>
      <c r="W7" s="575">
        <v>555794896</v>
      </c>
      <c r="X7" s="584">
        <v>0</v>
      </c>
      <c r="Y7" s="584">
        <v>0</v>
      </c>
      <c r="Z7" s="575">
        <v>0</v>
      </c>
      <c r="AA7" s="575">
        <v>0</v>
      </c>
    </row>
    <row r="8" spans="1:27" ht="22.5" x14ac:dyDescent="0.25">
      <c r="A8" s="581" t="s">
        <v>57</v>
      </c>
      <c r="B8" s="582" t="s">
        <v>58</v>
      </c>
      <c r="C8" s="583" t="s">
        <v>338</v>
      </c>
      <c r="D8" s="581" t="s">
        <v>29</v>
      </c>
      <c r="E8" s="581" t="s">
        <v>182</v>
      </c>
      <c r="F8" s="581"/>
      <c r="G8" s="581"/>
      <c r="H8" s="581"/>
      <c r="I8" s="581"/>
      <c r="J8" s="581"/>
      <c r="K8" s="581"/>
      <c r="L8" s="581"/>
      <c r="M8" s="581" t="s">
        <v>30</v>
      </c>
      <c r="N8" s="581" t="s">
        <v>31</v>
      </c>
      <c r="O8" s="581" t="s">
        <v>32</v>
      </c>
      <c r="P8" s="582" t="s">
        <v>339</v>
      </c>
      <c r="Q8" s="575">
        <v>2503020438</v>
      </c>
      <c r="R8" s="575">
        <v>6275079562</v>
      </c>
      <c r="S8" s="575">
        <v>0</v>
      </c>
      <c r="T8" s="584">
        <v>8778100000</v>
      </c>
      <c r="U8" s="575">
        <v>0</v>
      </c>
      <c r="V8" s="575">
        <v>7315063159.5100002</v>
      </c>
      <c r="W8" s="575">
        <v>1463036840.49</v>
      </c>
      <c r="X8" s="584">
        <v>3040893780.5100002</v>
      </c>
      <c r="Y8" s="584">
        <v>0</v>
      </c>
      <c r="Z8" s="575">
        <v>0</v>
      </c>
      <c r="AA8" s="575">
        <v>0</v>
      </c>
    </row>
    <row r="9" spans="1:27" ht="33.75" x14ac:dyDescent="0.25">
      <c r="A9" s="581" t="s">
        <v>57</v>
      </c>
      <c r="B9" s="582" t="s">
        <v>58</v>
      </c>
      <c r="C9" s="583" t="s">
        <v>111</v>
      </c>
      <c r="D9" s="581" t="s">
        <v>29</v>
      </c>
      <c r="E9" s="581" t="s">
        <v>183</v>
      </c>
      <c r="F9" s="581" t="s">
        <v>183</v>
      </c>
      <c r="G9" s="581" t="s">
        <v>181</v>
      </c>
      <c r="H9" s="581" t="s">
        <v>186</v>
      </c>
      <c r="I9" s="581"/>
      <c r="J9" s="581"/>
      <c r="K9" s="581"/>
      <c r="L9" s="581"/>
      <c r="M9" s="581" t="s">
        <v>30</v>
      </c>
      <c r="N9" s="581" t="s">
        <v>31</v>
      </c>
      <c r="O9" s="581" t="s">
        <v>32</v>
      </c>
      <c r="P9" s="582" t="s">
        <v>344</v>
      </c>
      <c r="Q9" s="575">
        <v>15000000000</v>
      </c>
      <c r="R9" s="575">
        <v>0</v>
      </c>
      <c r="S9" s="575">
        <v>0</v>
      </c>
      <c r="T9" s="584">
        <v>15000000000</v>
      </c>
      <c r="U9" s="575">
        <v>0</v>
      </c>
      <c r="V9" s="575">
        <v>13525192300</v>
      </c>
      <c r="W9" s="575">
        <v>1474807700</v>
      </c>
      <c r="X9" s="584">
        <v>756841867</v>
      </c>
      <c r="Y9" s="584">
        <v>0</v>
      </c>
      <c r="Z9" s="575">
        <v>0</v>
      </c>
      <c r="AA9" s="575">
        <v>0</v>
      </c>
    </row>
    <row r="10" spans="1:27" ht="56.25" x14ac:dyDescent="0.25">
      <c r="A10" s="581" t="s">
        <v>57</v>
      </c>
      <c r="B10" s="582" t="s">
        <v>58</v>
      </c>
      <c r="C10" s="583" t="s">
        <v>297</v>
      </c>
      <c r="D10" s="581" t="s">
        <v>29</v>
      </c>
      <c r="E10" s="581" t="s">
        <v>183</v>
      </c>
      <c r="F10" s="581" t="s">
        <v>183</v>
      </c>
      <c r="G10" s="581" t="s">
        <v>181</v>
      </c>
      <c r="H10" s="581" t="s">
        <v>298</v>
      </c>
      <c r="I10" s="581"/>
      <c r="J10" s="581"/>
      <c r="K10" s="581"/>
      <c r="L10" s="581"/>
      <c r="M10" s="581" t="s">
        <v>30</v>
      </c>
      <c r="N10" s="581" t="s">
        <v>31</v>
      </c>
      <c r="O10" s="581" t="s">
        <v>32</v>
      </c>
      <c r="P10" s="582" t="s">
        <v>299</v>
      </c>
      <c r="Q10" s="575">
        <v>2619300000</v>
      </c>
      <c r="R10" s="575">
        <v>0</v>
      </c>
      <c r="S10" s="575">
        <v>0</v>
      </c>
      <c r="T10" s="584">
        <v>2619300000</v>
      </c>
      <c r="U10" s="575">
        <v>0</v>
      </c>
      <c r="V10" s="575">
        <v>2619300000</v>
      </c>
      <c r="W10" s="575">
        <v>0</v>
      </c>
      <c r="X10" s="584">
        <v>0</v>
      </c>
      <c r="Y10" s="584">
        <v>0</v>
      </c>
      <c r="Z10" s="575">
        <v>0</v>
      </c>
      <c r="AA10" s="575">
        <v>0</v>
      </c>
    </row>
    <row r="11" spans="1:27" ht="33.75" x14ac:dyDescent="0.25">
      <c r="A11" s="581" t="s">
        <v>57</v>
      </c>
      <c r="B11" s="582" t="s">
        <v>58</v>
      </c>
      <c r="C11" s="583" t="s">
        <v>115</v>
      </c>
      <c r="D11" s="581" t="s">
        <v>29</v>
      </c>
      <c r="E11" s="581" t="s">
        <v>183</v>
      </c>
      <c r="F11" s="581" t="s">
        <v>183</v>
      </c>
      <c r="G11" s="581" t="s">
        <v>182</v>
      </c>
      <c r="H11" s="581" t="s">
        <v>188</v>
      </c>
      <c r="I11" s="581"/>
      <c r="J11" s="581"/>
      <c r="K11" s="581"/>
      <c r="L11" s="581"/>
      <c r="M11" s="581" t="s">
        <v>30</v>
      </c>
      <c r="N11" s="581" t="s">
        <v>31</v>
      </c>
      <c r="O11" s="581" t="s">
        <v>32</v>
      </c>
      <c r="P11" s="582" t="s">
        <v>116</v>
      </c>
      <c r="Q11" s="575">
        <v>7221500000</v>
      </c>
      <c r="R11" s="575">
        <v>0</v>
      </c>
      <c r="S11" s="575">
        <v>0</v>
      </c>
      <c r="T11" s="584">
        <v>7221500000</v>
      </c>
      <c r="U11" s="575">
        <v>0</v>
      </c>
      <c r="V11" s="575">
        <v>0</v>
      </c>
      <c r="W11" s="575">
        <v>7221500000</v>
      </c>
      <c r="X11" s="584">
        <v>0</v>
      </c>
      <c r="Y11" s="584">
        <v>0</v>
      </c>
      <c r="Z11" s="575">
        <v>0</v>
      </c>
      <c r="AA11" s="575">
        <v>0</v>
      </c>
    </row>
    <row r="12" spans="1:27" ht="45" x14ac:dyDescent="0.25">
      <c r="A12" s="581" t="s">
        <v>57</v>
      </c>
      <c r="B12" s="582" t="s">
        <v>58</v>
      </c>
      <c r="C12" s="583" t="s">
        <v>117</v>
      </c>
      <c r="D12" s="581" t="s">
        <v>29</v>
      </c>
      <c r="E12" s="581" t="s">
        <v>183</v>
      </c>
      <c r="F12" s="581" t="s">
        <v>183</v>
      </c>
      <c r="G12" s="581" t="s">
        <v>182</v>
      </c>
      <c r="H12" s="581" t="s">
        <v>189</v>
      </c>
      <c r="I12" s="581"/>
      <c r="J12" s="581"/>
      <c r="K12" s="581"/>
      <c r="L12" s="581"/>
      <c r="M12" s="581" t="s">
        <v>30</v>
      </c>
      <c r="N12" s="581" t="s">
        <v>31</v>
      </c>
      <c r="O12" s="581" t="s">
        <v>32</v>
      </c>
      <c r="P12" s="582" t="s">
        <v>118</v>
      </c>
      <c r="Q12" s="575">
        <v>4946200000</v>
      </c>
      <c r="R12" s="575">
        <v>0</v>
      </c>
      <c r="S12" s="575">
        <v>0</v>
      </c>
      <c r="T12" s="584">
        <v>4946200000</v>
      </c>
      <c r="U12" s="575">
        <v>0</v>
      </c>
      <c r="V12" s="575">
        <v>0</v>
      </c>
      <c r="W12" s="575">
        <v>4946200000</v>
      </c>
      <c r="X12" s="584">
        <v>0</v>
      </c>
      <c r="Y12" s="584">
        <v>0</v>
      </c>
      <c r="Z12" s="575">
        <v>0</v>
      </c>
      <c r="AA12" s="575">
        <v>0</v>
      </c>
    </row>
    <row r="13" spans="1:27" ht="33.75" x14ac:dyDescent="0.25">
      <c r="A13" s="581" t="s">
        <v>57</v>
      </c>
      <c r="B13" s="582" t="s">
        <v>58</v>
      </c>
      <c r="C13" s="583" t="s">
        <v>119</v>
      </c>
      <c r="D13" s="581" t="s">
        <v>29</v>
      </c>
      <c r="E13" s="581" t="s">
        <v>183</v>
      </c>
      <c r="F13" s="581" t="s">
        <v>183</v>
      </c>
      <c r="G13" s="581" t="s">
        <v>182</v>
      </c>
      <c r="H13" s="581" t="s">
        <v>190</v>
      </c>
      <c r="I13" s="581"/>
      <c r="J13" s="581"/>
      <c r="K13" s="581"/>
      <c r="L13" s="581"/>
      <c r="M13" s="581" t="s">
        <v>30</v>
      </c>
      <c r="N13" s="581" t="s">
        <v>31</v>
      </c>
      <c r="O13" s="581" t="s">
        <v>32</v>
      </c>
      <c r="P13" s="582" t="s">
        <v>120</v>
      </c>
      <c r="Q13" s="575">
        <v>3514700000</v>
      </c>
      <c r="R13" s="575">
        <v>0</v>
      </c>
      <c r="S13" s="575">
        <v>0</v>
      </c>
      <c r="T13" s="584">
        <v>3514700000</v>
      </c>
      <c r="U13" s="575">
        <v>0</v>
      </c>
      <c r="V13" s="575">
        <v>0</v>
      </c>
      <c r="W13" s="575">
        <v>3514700000</v>
      </c>
      <c r="X13" s="584">
        <v>0</v>
      </c>
      <c r="Y13" s="584">
        <v>0</v>
      </c>
      <c r="Z13" s="575">
        <v>0</v>
      </c>
      <c r="AA13" s="575">
        <v>0</v>
      </c>
    </row>
    <row r="14" spans="1:27" ht="33.75" x14ac:dyDescent="0.25">
      <c r="A14" s="581" t="s">
        <v>57</v>
      </c>
      <c r="B14" s="582" t="s">
        <v>58</v>
      </c>
      <c r="C14" s="583" t="s">
        <v>121</v>
      </c>
      <c r="D14" s="581" t="s">
        <v>29</v>
      </c>
      <c r="E14" s="581" t="s">
        <v>183</v>
      </c>
      <c r="F14" s="581" t="s">
        <v>183</v>
      </c>
      <c r="G14" s="581" t="s">
        <v>182</v>
      </c>
      <c r="H14" s="581" t="s">
        <v>191</v>
      </c>
      <c r="I14" s="581"/>
      <c r="J14" s="581"/>
      <c r="K14" s="581"/>
      <c r="L14" s="581"/>
      <c r="M14" s="581" t="s">
        <v>30</v>
      </c>
      <c r="N14" s="581" t="s">
        <v>31</v>
      </c>
      <c r="O14" s="581" t="s">
        <v>32</v>
      </c>
      <c r="P14" s="582" t="s">
        <v>122</v>
      </c>
      <c r="Q14" s="575">
        <v>2735900000</v>
      </c>
      <c r="R14" s="575">
        <v>0</v>
      </c>
      <c r="S14" s="575">
        <v>0</v>
      </c>
      <c r="T14" s="584">
        <v>2735900000</v>
      </c>
      <c r="U14" s="575">
        <v>0</v>
      </c>
      <c r="V14" s="575">
        <v>0</v>
      </c>
      <c r="W14" s="575">
        <v>2735900000</v>
      </c>
      <c r="X14" s="584">
        <v>0</v>
      </c>
      <c r="Y14" s="584">
        <v>0</v>
      </c>
      <c r="Z14" s="575">
        <v>0</v>
      </c>
      <c r="AA14" s="575">
        <v>0</v>
      </c>
    </row>
    <row r="15" spans="1:27" ht="33.75" x14ac:dyDescent="0.25">
      <c r="A15" s="581" t="s">
        <v>57</v>
      </c>
      <c r="B15" s="582" t="s">
        <v>58</v>
      </c>
      <c r="C15" s="583" t="s">
        <v>123</v>
      </c>
      <c r="D15" s="581" t="s">
        <v>29</v>
      </c>
      <c r="E15" s="581" t="s">
        <v>183</v>
      </c>
      <c r="F15" s="581" t="s">
        <v>183</v>
      </c>
      <c r="G15" s="581" t="s">
        <v>182</v>
      </c>
      <c r="H15" s="581" t="s">
        <v>192</v>
      </c>
      <c r="I15" s="581"/>
      <c r="J15" s="581"/>
      <c r="K15" s="581"/>
      <c r="L15" s="581"/>
      <c r="M15" s="581" t="s">
        <v>30</v>
      </c>
      <c r="N15" s="581" t="s">
        <v>31</v>
      </c>
      <c r="O15" s="581" t="s">
        <v>32</v>
      </c>
      <c r="P15" s="582" t="s">
        <v>124</v>
      </c>
      <c r="Q15" s="575">
        <v>3511200000</v>
      </c>
      <c r="R15" s="575">
        <v>0</v>
      </c>
      <c r="S15" s="575">
        <v>0</v>
      </c>
      <c r="T15" s="584">
        <v>3511200000</v>
      </c>
      <c r="U15" s="575">
        <v>0</v>
      </c>
      <c r="V15" s="575">
        <v>0</v>
      </c>
      <c r="W15" s="575">
        <v>3511200000</v>
      </c>
      <c r="X15" s="584">
        <v>0</v>
      </c>
      <c r="Y15" s="584">
        <v>0</v>
      </c>
      <c r="Z15" s="575">
        <v>0</v>
      </c>
      <c r="AA15" s="575">
        <v>0</v>
      </c>
    </row>
    <row r="16" spans="1:27" ht="33.75" x14ac:dyDescent="0.25">
      <c r="A16" s="581" t="s">
        <v>57</v>
      </c>
      <c r="B16" s="582" t="s">
        <v>58</v>
      </c>
      <c r="C16" s="583" t="s">
        <v>125</v>
      </c>
      <c r="D16" s="581" t="s">
        <v>29</v>
      </c>
      <c r="E16" s="581" t="s">
        <v>183</v>
      </c>
      <c r="F16" s="581" t="s">
        <v>183</v>
      </c>
      <c r="G16" s="581" t="s">
        <v>182</v>
      </c>
      <c r="H16" s="581" t="s">
        <v>193</v>
      </c>
      <c r="I16" s="581"/>
      <c r="J16" s="581"/>
      <c r="K16" s="581"/>
      <c r="L16" s="581"/>
      <c r="M16" s="581" t="s">
        <v>30</v>
      </c>
      <c r="N16" s="581" t="s">
        <v>31</v>
      </c>
      <c r="O16" s="581" t="s">
        <v>32</v>
      </c>
      <c r="P16" s="582" t="s">
        <v>126</v>
      </c>
      <c r="Q16" s="575">
        <v>5556100000</v>
      </c>
      <c r="R16" s="575">
        <v>0</v>
      </c>
      <c r="S16" s="575">
        <v>0</v>
      </c>
      <c r="T16" s="584">
        <v>5556100000</v>
      </c>
      <c r="U16" s="575">
        <v>0</v>
      </c>
      <c r="V16" s="575">
        <v>0</v>
      </c>
      <c r="W16" s="575">
        <v>5556100000</v>
      </c>
      <c r="X16" s="584">
        <v>0</v>
      </c>
      <c r="Y16" s="584">
        <v>0</v>
      </c>
      <c r="Z16" s="575">
        <v>0</v>
      </c>
      <c r="AA16" s="575">
        <v>0</v>
      </c>
    </row>
    <row r="17" spans="1:27" ht="67.5" x14ac:dyDescent="0.25">
      <c r="A17" s="581" t="s">
        <v>57</v>
      </c>
      <c r="B17" s="582" t="s">
        <v>58</v>
      </c>
      <c r="C17" s="583" t="s">
        <v>361</v>
      </c>
      <c r="D17" s="581" t="s">
        <v>29</v>
      </c>
      <c r="E17" s="581" t="s">
        <v>183</v>
      </c>
      <c r="F17" s="581" t="s">
        <v>183</v>
      </c>
      <c r="G17" s="581" t="s">
        <v>194</v>
      </c>
      <c r="H17" s="581" t="s">
        <v>362</v>
      </c>
      <c r="I17" s="581"/>
      <c r="J17" s="581"/>
      <c r="K17" s="581"/>
      <c r="L17" s="581"/>
      <c r="M17" s="581" t="s">
        <v>30</v>
      </c>
      <c r="N17" s="581" t="s">
        <v>31</v>
      </c>
      <c r="O17" s="581" t="s">
        <v>32</v>
      </c>
      <c r="P17" s="582" t="s">
        <v>363</v>
      </c>
      <c r="Q17" s="575">
        <v>8905600000</v>
      </c>
      <c r="R17" s="575">
        <v>0</v>
      </c>
      <c r="S17" s="575">
        <v>0</v>
      </c>
      <c r="T17" s="584">
        <v>8905600000</v>
      </c>
      <c r="U17" s="575">
        <v>0</v>
      </c>
      <c r="V17" s="575">
        <v>0</v>
      </c>
      <c r="W17" s="575">
        <v>8905600000</v>
      </c>
      <c r="X17" s="584">
        <v>0</v>
      </c>
      <c r="Y17" s="584">
        <v>0</v>
      </c>
      <c r="Z17" s="575">
        <v>0</v>
      </c>
      <c r="AA17" s="575">
        <v>0</v>
      </c>
    </row>
    <row r="18" spans="1:27" ht="45" x14ac:dyDescent="0.25">
      <c r="A18" s="581" t="s">
        <v>57</v>
      </c>
      <c r="B18" s="582" t="s">
        <v>58</v>
      </c>
      <c r="C18" s="583" t="s">
        <v>369</v>
      </c>
      <c r="D18" s="581" t="s">
        <v>29</v>
      </c>
      <c r="E18" s="581" t="s">
        <v>183</v>
      </c>
      <c r="F18" s="581" t="s">
        <v>183</v>
      </c>
      <c r="G18" s="581" t="s">
        <v>194</v>
      </c>
      <c r="H18" s="581" t="s">
        <v>370</v>
      </c>
      <c r="I18" s="581"/>
      <c r="J18" s="581"/>
      <c r="K18" s="581"/>
      <c r="L18" s="581"/>
      <c r="M18" s="581" t="s">
        <v>30</v>
      </c>
      <c r="N18" s="581" t="s">
        <v>31</v>
      </c>
      <c r="O18" s="581" t="s">
        <v>32</v>
      </c>
      <c r="P18" s="582" t="s">
        <v>33</v>
      </c>
      <c r="Q18" s="575">
        <v>3346400000</v>
      </c>
      <c r="R18" s="575">
        <v>0</v>
      </c>
      <c r="S18" s="575">
        <v>0</v>
      </c>
      <c r="T18" s="584">
        <v>3346400000</v>
      </c>
      <c r="U18" s="575">
        <v>0</v>
      </c>
      <c r="V18" s="575">
        <v>3338101353</v>
      </c>
      <c r="W18" s="575">
        <v>8298647</v>
      </c>
      <c r="X18" s="584">
        <v>1830336667</v>
      </c>
      <c r="Y18" s="584">
        <v>0</v>
      </c>
      <c r="Z18" s="575">
        <v>0</v>
      </c>
      <c r="AA18" s="575">
        <v>0</v>
      </c>
    </row>
    <row r="19" spans="1:27" s="588" customFormat="1" ht="56.25" x14ac:dyDescent="0.25">
      <c r="A19" s="585" t="s">
        <v>57</v>
      </c>
      <c r="B19" s="586" t="s">
        <v>58</v>
      </c>
      <c r="C19" s="587" t="s">
        <v>128</v>
      </c>
      <c r="D19" s="585" t="s">
        <v>29</v>
      </c>
      <c r="E19" s="585" t="s">
        <v>183</v>
      </c>
      <c r="F19" s="585" t="s">
        <v>194</v>
      </c>
      <c r="G19" s="585" t="s">
        <v>181</v>
      </c>
      <c r="H19" s="585" t="s">
        <v>195</v>
      </c>
      <c r="I19" s="585"/>
      <c r="J19" s="585"/>
      <c r="K19" s="585"/>
      <c r="L19" s="585"/>
      <c r="M19" s="585" t="s">
        <v>30</v>
      </c>
      <c r="N19" s="585" t="s">
        <v>31</v>
      </c>
      <c r="O19" s="585" t="s">
        <v>32</v>
      </c>
      <c r="P19" s="586" t="s">
        <v>312</v>
      </c>
      <c r="Q19" s="584">
        <v>8920268284</v>
      </c>
      <c r="R19" s="584">
        <v>0</v>
      </c>
      <c r="S19" s="584">
        <v>0</v>
      </c>
      <c r="T19" s="584">
        <v>8920268284</v>
      </c>
      <c r="U19" s="584">
        <v>0</v>
      </c>
      <c r="V19" s="584">
        <v>0</v>
      </c>
      <c r="W19" s="584">
        <v>8920268284</v>
      </c>
      <c r="X19" s="584">
        <v>0</v>
      </c>
      <c r="Y19" s="584">
        <v>0</v>
      </c>
      <c r="Z19" s="584">
        <v>0</v>
      </c>
      <c r="AA19" s="584">
        <v>0</v>
      </c>
    </row>
    <row r="20" spans="1:27" ht="45" x14ac:dyDescent="0.25">
      <c r="A20" s="581" t="s">
        <v>57</v>
      </c>
      <c r="B20" s="582" t="s">
        <v>58</v>
      </c>
      <c r="C20" s="583" t="s">
        <v>129</v>
      </c>
      <c r="D20" s="581" t="s">
        <v>29</v>
      </c>
      <c r="E20" s="581" t="s">
        <v>183</v>
      </c>
      <c r="F20" s="581" t="s">
        <v>196</v>
      </c>
      <c r="G20" s="581" t="s">
        <v>181</v>
      </c>
      <c r="H20" s="581" t="s">
        <v>197</v>
      </c>
      <c r="I20" s="581"/>
      <c r="J20" s="581"/>
      <c r="K20" s="581"/>
      <c r="L20" s="581"/>
      <c r="M20" s="581" t="s">
        <v>30</v>
      </c>
      <c r="N20" s="581" t="s">
        <v>31</v>
      </c>
      <c r="O20" s="581" t="s">
        <v>32</v>
      </c>
      <c r="P20" s="582" t="s">
        <v>130</v>
      </c>
      <c r="Q20" s="575">
        <v>1114100000</v>
      </c>
      <c r="R20" s="575">
        <v>0</v>
      </c>
      <c r="S20" s="575">
        <v>0</v>
      </c>
      <c r="T20" s="584">
        <v>1114100000</v>
      </c>
      <c r="U20" s="575">
        <v>0</v>
      </c>
      <c r="V20" s="575">
        <v>1114100000</v>
      </c>
      <c r="W20" s="575">
        <v>0</v>
      </c>
      <c r="X20" s="584">
        <v>0</v>
      </c>
      <c r="Y20" s="584">
        <v>0</v>
      </c>
      <c r="Z20" s="575">
        <v>0</v>
      </c>
      <c r="AA20" s="575">
        <v>0</v>
      </c>
    </row>
    <row r="21" spans="1:27" ht="67.5" x14ac:dyDescent="0.25">
      <c r="A21" s="581" t="s">
        <v>57</v>
      </c>
      <c r="B21" s="582" t="s">
        <v>58</v>
      </c>
      <c r="C21" s="583" t="s">
        <v>131</v>
      </c>
      <c r="D21" s="581" t="s">
        <v>29</v>
      </c>
      <c r="E21" s="581" t="s">
        <v>183</v>
      </c>
      <c r="F21" s="581" t="s">
        <v>196</v>
      </c>
      <c r="G21" s="581" t="s">
        <v>181</v>
      </c>
      <c r="H21" s="581" t="s">
        <v>195</v>
      </c>
      <c r="I21" s="581"/>
      <c r="J21" s="581"/>
      <c r="K21" s="581"/>
      <c r="L21" s="581"/>
      <c r="M21" s="581" t="s">
        <v>30</v>
      </c>
      <c r="N21" s="581" t="s">
        <v>31</v>
      </c>
      <c r="O21" s="581" t="s">
        <v>32</v>
      </c>
      <c r="P21" s="582" t="s">
        <v>313</v>
      </c>
      <c r="Q21" s="575">
        <v>29017500000</v>
      </c>
      <c r="R21" s="575">
        <v>0</v>
      </c>
      <c r="S21" s="575">
        <v>0</v>
      </c>
      <c r="T21" s="584">
        <v>29017500000</v>
      </c>
      <c r="U21" s="575">
        <v>0</v>
      </c>
      <c r="V21" s="575">
        <v>26075300000</v>
      </c>
      <c r="W21" s="575">
        <v>2942200000</v>
      </c>
      <c r="X21" s="584">
        <v>0</v>
      </c>
      <c r="Y21" s="584">
        <v>0</v>
      </c>
      <c r="Z21" s="575">
        <v>0</v>
      </c>
      <c r="AA21" s="575">
        <v>0</v>
      </c>
    </row>
    <row r="22" spans="1:27" ht="56.25" x14ac:dyDescent="0.25">
      <c r="A22" s="581" t="s">
        <v>57</v>
      </c>
      <c r="B22" s="582" t="s">
        <v>58</v>
      </c>
      <c r="C22" s="583" t="s">
        <v>133</v>
      </c>
      <c r="D22" s="581" t="s">
        <v>29</v>
      </c>
      <c r="E22" s="581" t="s">
        <v>183</v>
      </c>
      <c r="F22" s="581" t="s">
        <v>196</v>
      </c>
      <c r="G22" s="581" t="s">
        <v>181</v>
      </c>
      <c r="H22" s="581" t="s">
        <v>198</v>
      </c>
      <c r="I22" s="581"/>
      <c r="J22" s="581"/>
      <c r="K22" s="581"/>
      <c r="L22" s="581"/>
      <c r="M22" s="581" t="s">
        <v>30</v>
      </c>
      <c r="N22" s="581" t="s">
        <v>31</v>
      </c>
      <c r="O22" s="581" t="s">
        <v>32</v>
      </c>
      <c r="P22" s="582" t="s">
        <v>314</v>
      </c>
      <c r="Q22" s="575">
        <v>87055300000</v>
      </c>
      <c r="R22" s="575">
        <v>0</v>
      </c>
      <c r="S22" s="575">
        <v>0</v>
      </c>
      <c r="T22" s="584">
        <v>87055300000</v>
      </c>
      <c r="U22" s="575">
        <v>0</v>
      </c>
      <c r="V22" s="575">
        <v>54062761709</v>
      </c>
      <c r="W22" s="575">
        <v>32992538291</v>
      </c>
      <c r="X22" s="584">
        <v>1136490384</v>
      </c>
      <c r="Y22" s="584">
        <v>0</v>
      </c>
      <c r="Z22" s="575">
        <v>0</v>
      </c>
      <c r="AA22" s="575">
        <v>0</v>
      </c>
    </row>
    <row r="23" spans="1:27" ht="78.75" x14ac:dyDescent="0.25">
      <c r="A23" s="581" t="s">
        <v>57</v>
      </c>
      <c r="B23" s="582" t="s">
        <v>58</v>
      </c>
      <c r="C23" s="583" t="s">
        <v>134</v>
      </c>
      <c r="D23" s="581" t="s">
        <v>29</v>
      </c>
      <c r="E23" s="581" t="s">
        <v>183</v>
      </c>
      <c r="F23" s="581" t="s">
        <v>196</v>
      </c>
      <c r="G23" s="581" t="s">
        <v>181</v>
      </c>
      <c r="H23" s="581" t="s">
        <v>188</v>
      </c>
      <c r="I23" s="581"/>
      <c r="J23" s="581"/>
      <c r="K23" s="581"/>
      <c r="L23" s="581"/>
      <c r="M23" s="581" t="s">
        <v>30</v>
      </c>
      <c r="N23" s="581" t="s">
        <v>31</v>
      </c>
      <c r="O23" s="581" t="s">
        <v>32</v>
      </c>
      <c r="P23" s="582" t="s">
        <v>315</v>
      </c>
      <c r="Q23" s="575">
        <v>9418600000</v>
      </c>
      <c r="R23" s="575">
        <v>0</v>
      </c>
      <c r="S23" s="575">
        <v>0</v>
      </c>
      <c r="T23" s="584">
        <v>9418600000</v>
      </c>
      <c r="U23" s="575">
        <v>0</v>
      </c>
      <c r="V23" s="575">
        <v>0</v>
      </c>
      <c r="W23" s="575">
        <v>9418600000</v>
      </c>
      <c r="X23" s="584">
        <v>0</v>
      </c>
      <c r="Y23" s="584">
        <v>0</v>
      </c>
      <c r="Z23" s="575">
        <v>0</v>
      </c>
      <c r="AA23" s="575">
        <v>0</v>
      </c>
    </row>
    <row r="24" spans="1:27" ht="78.75" x14ac:dyDescent="0.25">
      <c r="A24" s="581" t="s">
        <v>57</v>
      </c>
      <c r="B24" s="582" t="s">
        <v>58</v>
      </c>
      <c r="C24" s="583" t="s">
        <v>139</v>
      </c>
      <c r="D24" s="581" t="s">
        <v>29</v>
      </c>
      <c r="E24" s="581" t="s">
        <v>183</v>
      </c>
      <c r="F24" s="581" t="s">
        <v>199</v>
      </c>
      <c r="G24" s="581" t="s">
        <v>201</v>
      </c>
      <c r="H24" s="581" t="s">
        <v>197</v>
      </c>
      <c r="I24" s="581"/>
      <c r="J24" s="581"/>
      <c r="K24" s="581"/>
      <c r="L24" s="581"/>
      <c r="M24" s="581" t="s">
        <v>30</v>
      </c>
      <c r="N24" s="581" t="s">
        <v>31</v>
      </c>
      <c r="O24" s="581" t="s">
        <v>32</v>
      </c>
      <c r="P24" s="582" t="s">
        <v>81</v>
      </c>
      <c r="Q24" s="575">
        <v>1826000000</v>
      </c>
      <c r="R24" s="575">
        <v>0</v>
      </c>
      <c r="S24" s="575">
        <v>0</v>
      </c>
      <c r="T24" s="584">
        <v>1826000000</v>
      </c>
      <c r="U24" s="575">
        <v>0</v>
      </c>
      <c r="V24" s="575">
        <v>403525000</v>
      </c>
      <c r="W24" s="575">
        <v>1422475000</v>
      </c>
      <c r="X24" s="584">
        <v>50750000</v>
      </c>
      <c r="Y24" s="584">
        <v>0</v>
      </c>
      <c r="Z24" s="575">
        <v>0</v>
      </c>
      <c r="AA24" s="575">
        <v>0</v>
      </c>
    </row>
    <row r="25" spans="1:27" ht="22.5" x14ac:dyDescent="0.25">
      <c r="A25" s="581" t="s">
        <v>57</v>
      </c>
      <c r="B25" s="582" t="s">
        <v>58</v>
      </c>
      <c r="C25" s="583" t="s">
        <v>142</v>
      </c>
      <c r="D25" s="581" t="s">
        <v>29</v>
      </c>
      <c r="E25" s="581" t="s">
        <v>201</v>
      </c>
      <c r="F25" s="581" t="s">
        <v>194</v>
      </c>
      <c r="G25" s="581" t="s">
        <v>181</v>
      </c>
      <c r="H25" s="581"/>
      <c r="I25" s="581"/>
      <c r="J25" s="581"/>
      <c r="K25" s="581"/>
      <c r="L25" s="581"/>
      <c r="M25" s="581" t="s">
        <v>30</v>
      </c>
      <c r="N25" s="581" t="s">
        <v>199</v>
      </c>
      <c r="O25" s="581" t="s">
        <v>202</v>
      </c>
      <c r="P25" s="582" t="s">
        <v>143</v>
      </c>
      <c r="Q25" s="575">
        <v>2869800000</v>
      </c>
      <c r="R25" s="575">
        <v>0</v>
      </c>
      <c r="S25" s="575">
        <v>0</v>
      </c>
      <c r="T25" s="584">
        <v>2869800000</v>
      </c>
      <c r="U25" s="575">
        <v>0</v>
      </c>
      <c r="V25" s="575">
        <v>0</v>
      </c>
      <c r="W25" s="575">
        <v>2869800000</v>
      </c>
      <c r="X25" s="584">
        <v>0</v>
      </c>
      <c r="Y25" s="584">
        <v>0</v>
      </c>
      <c r="Z25" s="575">
        <v>0</v>
      </c>
      <c r="AA25" s="575">
        <v>0</v>
      </c>
    </row>
    <row r="26" spans="1:27" ht="56.25" x14ac:dyDescent="0.25">
      <c r="A26" s="581" t="s">
        <v>57</v>
      </c>
      <c r="B26" s="582" t="s">
        <v>58</v>
      </c>
      <c r="C26" s="583" t="s">
        <v>444</v>
      </c>
      <c r="D26" s="581" t="s">
        <v>203</v>
      </c>
      <c r="E26" s="581" t="s">
        <v>209</v>
      </c>
      <c r="F26" s="581" t="s">
        <v>205</v>
      </c>
      <c r="G26" s="581" t="s">
        <v>185</v>
      </c>
      <c r="H26" s="581" t="s">
        <v>431</v>
      </c>
      <c r="I26" s="581"/>
      <c r="J26" s="581"/>
      <c r="K26" s="581"/>
      <c r="L26" s="581"/>
      <c r="M26" s="581" t="s">
        <v>30</v>
      </c>
      <c r="N26" s="581" t="s">
        <v>185</v>
      </c>
      <c r="O26" s="581" t="s">
        <v>32</v>
      </c>
      <c r="P26" s="582" t="s">
        <v>432</v>
      </c>
      <c r="Q26" s="575">
        <v>20000000000</v>
      </c>
      <c r="R26" s="575">
        <v>0</v>
      </c>
      <c r="S26" s="575">
        <v>0</v>
      </c>
      <c r="T26" s="584">
        <v>20000000000</v>
      </c>
      <c r="U26" s="575">
        <v>0</v>
      </c>
      <c r="V26" s="575">
        <v>262500000</v>
      </c>
      <c r="W26" s="575">
        <v>19737500000</v>
      </c>
      <c r="X26" s="584">
        <v>0</v>
      </c>
      <c r="Y26" s="584">
        <v>0</v>
      </c>
      <c r="Z26" s="575">
        <v>0</v>
      </c>
      <c r="AA26" s="575">
        <v>0</v>
      </c>
    </row>
    <row r="27" spans="1:27" ht="45" x14ac:dyDescent="0.25">
      <c r="A27" s="581" t="s">
        <v>57</v>
      </c>
      <c r="B27" s="582" t="s">
        <v>58</v>
      </c>
      <c r="C27" s="583" t="s">
        <v>445</v>
      </c>
      <c r="D27" s="581" t="s">
        <v>203</v>
      </c>
      <c r="E27" s="581" t="s">
        <v>209</v>
      </c>
      <c r="F27" s="581" t="s">
        <v>205</v>
      </c>
      <c r="G27" s="581" t="s">
        <v>185</v>
      </c>
      <c r="H27" s="581" t="s">
        <v>446</v>
      </c>
      <c r="I27" s="581"/>
      <c r="J27" s="581"/>
      <c r="K27" s="581"/>
      <c r="L27" s="581"/>
      <c r="M27" s="581" t="s">
        <v>30</v>
      </c>
      <c r="N27" s="581" t="s">
        <v>185</v>
      </c>
      <c r="O27" s="581" t="s">
        <v>32</v>
      </c>
      <c r="P27" s="582" t="s">
        <v>447</v>
      </c>
      <c r="Q27" s="575">
        <v>20000000000</v>
      </c>
      <c r="R27" s="575">
        <v>0</v>
      </c>
      <c r="S27" s="575">
        <v>0</v>
      </c>
      <c r="T27" s="584">
        <v>20000000000</v>
      </c>
      <c r="U27" s="575">
        <v>0</v>
      </c>
      <c r="V27" s="575">
        <v>4354172010</v>
      </c>
      <c r="W27" s="575">
        <v>15645827990</v>
      </c>
      <c r="X27" s="584">
        <v>1070110343.33</v>
      </c>
      <c r="Y27" s="584">
        <v>0</v>
      </c>
      <c r="Z27" s="575">
        <v>0</v>
      </c>
      <c r="AA27" s="575">
        <v>0</v>
      </c>
    </row>
    <row r="28" spans="1:27" ht="45" x14ac:dyDescent="0.25">
      <c r="A28" s="581" t="s">
        <v>57</v>
      </c>
      <c r="B28" s="582" t="s">
        <v>58</v>
      </c>
      <c r="C28" s="583" t="s">
        <v>463</v>
      </c>
      <c r="D28" s="581" t="s">
        <v>203</v>
      </c>
      <c r="E28" s="581" t="s">
        <v>217</v>
      </c>
      <c r="F28" s="581" t="s">
        <v>205</v>
      </c>
      <c r="G28" s="581" t="s">
        <v>206</v>
      </c>
      <c r="H28" s="581" t="s">
        <v>454</v>
      </c>
      <c r="I28" s="581"/>
      <c r="J28" s="581"/>
      <c r="K28" s="581"/>
      <c r="L28" s="581"/>
      <c r="M28" s="581" t="s">
        <v>30</v>
      </c>
      <c r="N28" s="581" t="s">
        <v>31</v>
      </c>
      <c r="O28" s="581" t="s">
        <v>32</v>
      </c>
      <c r="P28" s="582" t="s">
        <v>455</v>
      </c>
      <c r="Q28" s="575">
        <v>500000000</v>
      </c>
      <c r="R28" s="575">
        <v>0</v>
      </c>
      <c r="S28" s="575">
        <v>0</v>
      </c>
      <c r="T28" s="584">
        <v>500000000</v>
      </c>
      <c r="U28" s="575">
        <v>0</v>
      </c>
      <c r="V28" s="575">
        <v>112070000</v>
      </c>
      <c r="W28" s="575">
        <v>387930000</v>
      </c>
      <c r="X28" s="584">
        <v>0</v>
      </c>
      <c r="Y28" s="584">
        <v>0</v>
      </c>
      <c r="Z28" s="575">
        <v>0</v>
      </c>
      <c r="AA28" s="575">
        <v>0</v>
      </c>
    </row>
    <row r="29" spans="1:27" ht="33.75" x14ac:dyDescent="0.25">
      <c r="A29" s="581" t="s">
        <v>57</v>
      </c>
      <c r="B29" s="582" t="s">
        <v>58</v>
      </c>
      <c r="C29" s="583" t="s">
        <v>464</v>
      </c>
      <c r="D29" s="581" t="s">
        <v>203</v>
      </c>
      <c r="E29" s="581" t="s">
        <v>217</v>
      </c>
      <c r="F29" s="581" t="s">
        <v>205</v>
      </c>
      <c r="G29" s="581" t="s">
        <v>206</v>
      </c>
      <c r="H29" s="581" t="s">
        <v>465</v>
      </c>
      <c r="I29" s="581"/>
      <c r="J29" s="581"/>
      <c r="K29" s="581"/>
      <c r="L29" s="581"/>
      <c r="M29" s="581" t="s">
        <v>30</v>
      </c>
      <c r="N29" s="581" t="s">
        <v>31</v>
      </c>
      <c r="O29" s="581" t="s">
        <v>32</v>
      </c>
      <c r="P29" s="582" t="s">
        <v>466</v>
      </c>
      <c r="Q29" s="575">
        <v>500000000</v>
      </c>
      <c r="R29" s="575">
        <v>0</v>
      </c>
      <c r="S29" s="575">
        <v>0</v>
      </c>
      <c r="T29" s="584">
        <v>500000000</v>
      </c>
      <c r="U29" s="575">
        <v>0</v>
      </c>
      <c r="V29" s="575">
        <v>1330000</v>
      </c>
      <c r="W29" s="575">
        <v>498670000</v>
      </c>
      <c r="X29" s="584">
        <v>0</v>
      </c>
      <c r="Y29" s="584">
        <v>0</v>
      </c>
      <c r="Z29" s="575">
        <v>0</v>
      </c>
      <c r="AA29" s="575">
        <v>0</v>
      </c>
    </row>
    <row r="30" spans="1:27" ht="45" x14ac:dyDescent="0.25">
      <c r="A30" s="581" t="s">
        <v>57</v>
      </c>
      <c r="B30" s="582" t="s">
        <v>58</v>
      </c>
      <c r="C30" s="583" t="s">
        <v>467</v>
      </c>
      <c r="D30" s="581" t="s">
        <v>203</v>
      </c>
      <c r="E30" s="581" t="s">
        <v>217</v>
      </c>
      <c r="F30" s="581" t="s">
        <v>205</v>
      </c>
      <c r="G30" s="581" t="s">
        <v>185</v>
      </c>
      <c r="H30" s="581" t="s">
        <v>454</v>
      </c>
      <c r="I30" s="581"/>
      <c r="J30" s="581"/>
      <c r="K30" s="581"/>
      <c r="L30" s="581"/>
      <c r="M30" s="581" t="s">
        <v>30</v>
      </c>
      <c r="N30" s="581" t="s">
        <v>31</v>
      </c>
      <c r="O30" s="581" t="s">
        <v>32</v>
      </c>
      <c r="P30" s="582" t="s">
        <v>455</v>
      </c>
      <c r="Q30" s="575">
        <v>2000826322</v>
      </c>
      <c r="R30" s="575">
        <v>0</v>
      </c>
      <c r="S30" s="575">
        <v>0</v>
      </c>
      <c r="T30" s="584">
        <v>2000826322</v>
      </c>
      <c r="U30" s="575">
        <v>0</v>
      </c>
      <c r="V30" s="575">
        <v>1023733333</v>
      </c>
      <c r="W30" s="575">
        <v>977092989</v>
      </c>
      <c r="X30" s="584">
        <v>137600000</v>
      </c>
      <c r="Y30" s="584">
        <v>0</v>
      </c>
      <c r="Z30" s="575">
        <v>0</v>
      </c>
      <c r="AA30" s="575">
        <v>0</v>
      </c>
    </row>
    <row r="31" spans="1:27" ht="45" x14ac:dyDescent="0.25">
      <c r="A31" s="581" t="s">
        <v>57</v>
      </c>
      <c r="B31" s="582" t="s">
        <v>58</v>
      </c>
      <c r="C31" s="583" t="s">
        <v>468</v>
      </c>
      <c r="D31" s="581" t="s">
        <v>203</v>
      </c>
      <c r="E31" s="581" t="s">
        <v>217</v>
      </c>
      <c r="F31" s="581" t="s">
        <v>205</v>
      </c>
      <c r="G31" s="581" t="s">
        <v>449</v>
      </c>
      <c r="H31" s="581" t="s">
        <v>469</v>
      </c>
      <c r="I31" s="581"/>
      <c r="J31" s="581"/>
      <c r="K31" s="581"/>
      <c r="L31" s="581"/>
      <c r="M31" s="581" t="s">
        <v>30</v>
      </c>
      <c r="N31" s="581" t="s">
        <v>31</v>
      </c>
      <c r="O31" s="581" t="s">
        <v>32</v>
      </c>
      <c r="P31" s="582" t="s">
        <v>470</v>
      </c>
      <c r="Q31" s="575">
        <v>1000000000</v>
      </c>
      <c r="R31" s="575">
        <v>0</v>
      </c>
      <c r="S31" s="575">
        <v>0</v>
      </c>
      <c r="T31" s="584">
        <v>1000000000</v>
      </c>
      <c r="U31" s="575">
        <v>0</v>
      </c>
      <c r="V31" s="575">
        <v>0</v>
      </c>
      <c r="W31" s="575">
        <v>1000000000</v>
      </c>
      <c r="X31" s="584">
        <v>0</v>
      </c>
      <c r="Y31" s="584">
        <v>0</v>
      </c>
      <c r="Z31" s="575">
        <v>0</v>
      </c>
      <c r="AA31" s="575">
        <v>0</v>
      </c>
    </row>
    <row r="32" spans="1:27" ht="45" x14ac:dyDescent="0.25">
      <c r="A32" s="581" t="s">
        <v>57</v>
      </c>
      <c r="B32" s="582" t="s">
        <v>58</v>
      </c>
      <c r="C32" s="583" t="s">
        <v>471</v>
      </c>
      <c r="D32" s="581" t="s">
        <v>203</v>
      </c>
      <c r="E32" s="581" t="s">
        <v>217</v>
      </c>
      <c r="F32" s="581" t="s">
        <v>205</v>
      </c>
      <c r="G32" s="581" t="s">
        <v>449</v>
      </c>
      <c r="H32" s="581" t="s">
        <v>472</v>
      </c>
      <c r="I32" s="581"/>
      <c r="J32" s="581"/>
      <c r="K32" s="581"/>
      <c r="L32" s="581"/>
      <c r="M32" s="581" t="s">
        <v>30</v>
      </c>
      <c r="N32" s="581" t="s">
        <v>31</v>
      </c>
      <c r="O32" s="581" t="s">
        <v>32</v>
      </c>
      <c r="P32" s="582" t="s">
        <v>473</v>
      </c>
      <c r="Q32" s="575">
        <v>1000000000</v>
      </c>
      <c r="R32" s="575">
        <v>0</v>
      </c>
      <c r="S32" s="575">
        <v>0</v>
      </c>
      <c r="T32" s="584">
        <v>1000000000</v>
      </c>
      <c r="U32" s="575">
        <v>0</v>
      </c>
      <c r="V32" s="575">
        <v>0</v>
      </c>
      <c r="W32" s="575">
        <v>1000000000</v>
      </c>
      <c r="X32" s="584">
        <v>0</v>
      </c>
      <c r="Y32" s="584">
        <v>0</v>
      </c>
      <c r="Z32" s="575">
        <v>0</v>
      </c>
      <c r="AA32" s="575">
        <v>0</v>
      </c>
    </row>
    <row r="33" spans="1:27" ht="101.25" x14ac:dyDescent="0.25">
      <c r="A33" s="581" t="s">
        <v>57</v>
      </c>
      <c r="B33" s="582" t="s">
        <v>58</v>
      </c>
      <c r="C33" s="583" t="s">
        <v>474</v>
      </c>
      <c r="D33" s="581" t="s">
        <v>203</v>
      </c>
      <c r="E33" s="581" t="s">
        <v>217</v>
      </c>
      <c r="F33" s="581" t="s">
        <v>205</v>
      </c>
      <c r="G33" s="581" t="s">
        <v>449</v>
      </c>
      <c r="H33" s="581" t="s">
        <v>475</v>
      </c>
      <c r="I33" s="581"/>
      <c r="J33" s="581"/>
      <c r="K33" s="581"/>
      <c r="L33" s="581"/>
      <c r="M33" s="581" t="s">
        <v>30</v>
      </c>
      <c r="N33" s="581" t="s">
        <v>31</v>
      </c>
      <c r="O33" s="581" t="s">
        <v>32</v>
      </c>
      <c r="P33" s="582" t="s">
        <v>476</v>
      </c>
      <c r="Q33" s="575">
        <v>500000000</v>
      </c>
      <c r="R33" s="575">
        <v>0</v>
      </c>
      <c r="S33" s="575">
        <v>0</v>
      </c>
      <c r="T33" s="584">
        <v>500000000</v>
      </c>
      <c r="U33" s="575">
        <v>0</v>
      </c>
      <c r="V33" s="575">
        <v>0</v>
      </c>
      <c r="W33" s="575">
        <v>500000000</v>
      </c>
      <c r="X33" s="584">
        <v>0</v>
      </c>
      <c r="Y33" s="584">
        <v>0</v>
      </c>
      <c r="Z33" s="575">
        <v>0</v>
      </c>
      <c r="AA33" s="575">
        <v>0</v>
      </c>
    </row>
    <row r="34" spans="1:27" ht="33.75" x14ac:dyDescent="0.25">
      <c r="A34" s="581" t="s">
        <v>57</v>
      </c>
      <c r="B34" s="582" t="s">
        <v>58</v>
      </c>
      <c r="C34" s="583" t="s">
        <v>477</v>
      </c>
      <c r="D34" s="581" t="s">
        <v>203</v>
      </c>
      <c r="E34" s="581" t="s">
        <v>217</v>
      </c>
      <c r="F34" s="581" t="s">
        <v>205</v>
      </c>
      <c r="G34" s="581" t="s">
        <v>449</v>
      </c>
      <c r="H34" s="581" t="s">
        <v>465</v>
      </c>
      <c r="I34" s="581"/>
      <c r="J34" s="581"/>
      <c r="K34" s="581"/>
      <c r="L34" s="581"/>
      <c r="M34" s="581" t="s">
        <v>30</v>
      </c>
      <c r="N34" s="581" t="s">
        <v>31</v>
      </c>
      <c r="O34" s="581" t="s">
        <v>32</v>
      </c>
      <c r="P34" s="582" t="s">
        <v>466</v>
      </c>
      <c r="Q34" s="575">
        <v>500000000</v>
      </c>
      <c r="R34" s="575">
        <v>0</v>
      </c>
      <c r="S34" s="575">
        <v>0</v>
      </c>
      <c r="T34" s="584">
        <v>500000000</v>
      </c>
      <c r="U34" s="575">
        <v>0</v>
      </c>
      <c r="V34" s="575">
        <v>0</v>
      </c>
      <c r="W34" s="575">
        <v>500000000</v>
      </c>
      <c r="X34" s="584">
        <v>0</v>
      </c>
      <c r="Y34" s="584">
        <v>0</v>
      </c>
      <c r="Z34" s="575">
        <v>0</v>
      </c>
      <c r="AA34" s="575">
        <v>0</v>
      </c>
    </row>
    <row r="35" spans="1:27" ht="45" x14ac:dyDescent="0.25">
      <c r="A35" s="581" t="s">
        <v>57</v>
      </c>
      <c r="B35" s="582" t="s">
        <v>58</v>
      </c>
      <c r="C35" s="583" t="s">
        <v>480</v>
      </c>
      <c r="D35" s="581" t="s">
        <v>203</v>
      </c>
      <c r="E35" s="581" t="s">
        <v>217</v>
      </c>
      <c r="F35" s="581" t="s">
        <v>205</v>
      </c>
      <c r="G35" s="581" t="s">
        <v>208</v>
      </c>
      <c r="H35" s="581" t="s">
        <v>454</v>
      </c>
      <c r="I35" s="581"/>
      <c r="J35" s="581"/>
      <c r="K35" s="581"/>
      <c r="L35" s="581"/>
      <c r="M35" s="581" t="s">
        <v>30</v>
      </c>
      <c r="N35" s="581" t="s">
        <v>31</v>
      </c>
      <c r="O35" s="581" t="s">
        <v>32</v>
      </c>
      <c r="P35" s="582" t="s">
        <v>455</v>
      </c>
      <c r="Q35" s="575">
        <v>1000000000</v>
      </c>
      <c r="R35" s="575">
        <v>0</v>
      </c>
      <c r="S35" s="575">
        <v>0</v>
      </c>
      <c r="T35" s="584">
        <v>1000000000</v>
      </c>
      <c r="U35" s="575">
        <v>0</v>
      </c>
      <c r="V35" s="575">
        <v>822876082</v>
      </c>
      <c r="W35" s="575">
        <v>177123918</v>
      </c>
      <c r="X35" s="584">
        <v>70266667</v>
      </c>
      <c r="Y35" s="584">
        <v>0</v>
      </c>
      <c r="Z35" s="575">
        <v>0</v>
      </c>
      <c r="AA35" s="575">
        <v>0</v>
      </c>
    </row>
    <row r="36" spans="1:27" s="588" customFormat="1" ht="56.25" x14ac:dyDescent="0.25">
      <c r="A36" s="585" t="s">
        <v>55</v>
      </c>
      <c r="B36" s="586" t="s">
        <v>56</v>
      </c>
      <c r="C36" s="587" t="s">
        <v>128</v>
      </c>
      <c r="D36" s="585" t="s">
        <v>29</v>
      </c>
      <c r="E36" s="585" t="s">
        <v>183</v>
      </c>
      <c r="F36" s="585" t="s">
        <v>194</v>
      </c>
      <c r="G36" s="585" t="s">
        <v>181</v>
      </c>
      <c r="H36" s="585" t="s">
        <v>195</v>
      </c>
      <c r="I36" s="585"/>
      <c r="J36" s="585"/>
      <c r="K36" s="585"/>
      <c r="L36" s="585"/>
      <c r="M36" s="585" t="s">
        <v>30</v>
      </c>
      <c r="N36" s="585" t="s">
        <v>31</v>
      </c>
      <c r="O36" s="585" t="s">
        <v>32</v>
      </c>
      <c r="P36" s="586" t="s">
        <v>312</v>
      </c>
      <c r="Q36" s="584">
        <v>13158276991</v>
      </c>
      <c r="R36" s="584">
        <v>0</v>
      </c>
      <c r="S36" s="584">
        <v>0</v>
      </c>
      <c r="T36" s="584">
        <v>13158276991</v>
      </c>
      <c r="U36" s="584">
        <v>0</v>
      </c>
      <c r="V36" s="584">
        <v>10666809179</v>
      </c>
      <c r="W36" s="584">
        <v>2491467812</v>
      </c>
      <c r="X36" s="584">
        <v>883623024</v>
      </c>
      <c r="Y36" s="584">
        <v>0</v>
      </c>
      <c r="Z36" s="584">
        <v>0</v>
      </c>
      <c r="AA36" s="584">
        <v>0</v>
      </c>
    </row>
    <row r="37" spans="1:27" s="588" customFormat="1" ht="56.25" x14ac:dyDescent="0.25">
      <c r="A37" s="585" t="s">
        <v>53</v>
      </c>
      <c r="B37" s="586" t="s">
        <v>54</v>
      </c>
      <c r="C37" s="587" t="s">
        <v>128</v>
      </c>
      <c r="D37" s="585" t="s">
        <v>29</v>
      </c>
      <c r="E37" s="585" t="s">
        <v>183</v>
      </c>
      <c r="F37" s="585" t="s">
        <v>194</v>
      </c>
      <c r="G37" s="585" t="s">
        <v>181</v>
      </c>
      <c r="H37" s="585" t="s">
        <v>195</v>
      </c>
      <c r="I37" s="585"/>
      <c r="J37" s="585"/>
      <c r="K37" s="585"/>
      <c r="L37" s="585"/>
      <c r="M37" s="585" t="s">
        <v>30</v>
      </c>
      <c r="N37" s="585" t="s">
        <v>31</v>
      </c>
      <c r="O37" s="585" t="s">
        <v>32</v>
      </c>
      <c r="P37" s="586" t="s">
        <v>312</v>
      </c>
      <c r="Q37" s="584">
        <v>10400034000</v>
      </c>
      <c r="R37" s="584">
        <v>0</v>
      </c>
      <c r="S37" s="584">
        <v>0</v>
      </c>
      <c r="T37" s="584">
        <v>10400034000</v>
      </c>
      <c r="U37" s="584">
        <v>0</v>
      </c>
      <c r="V37" s="584">
        <v>10200034001</v>
      </c>
      <c r="W37" s="584">
        <v>199999999</v>
      </c>
      <c r="X37" s="584">
        <v>0</v>
      </c>
      <c r="Y37" s="584">
        <v>0</v>
      </c>
      <c r="Z37" s="584">
        <v>0</v>
      </c>
      <c r="AA37" s="584">
        <v>0</v>
      </c>
    </row>
    <row r="38" spans="1:27" s="588" customFormat="1" ht="56.25" x14ac:dyDescent="0.25">
      <c r="A38" s="585" t="s">
        <v>51</v>
      </c>
      <c r="B38" s="586" t="s">
        <v>52</v>
      </c>
      <c r="C38" s="587" t="s">
        <v>128</v>
      </c>
      <c r="D38" s="585" t="s">
        <v>29</v>
      </c>
      <c r="E38" s="585" t="s">
        <v>183</v>
      </c>
      <c r="F38" s="585" t="s">
        <v>194</v>
      </c>
      <c r="G38" s="585" t="s">
        <v>181</v>
      </c>
      <c r="H38" s="585" t="s">
        <v>195</v>
      </c>
      <c r="I38" s="585"/>
      <c r="J38" s="585"/>
      <c r="K38" s="585"/>
      <c r="L38" s="585"/>
      <c r="M38" s="585" t="s">
        <v>30</v>
      </c>
      <c r="N38" s="585" t="s">
        <v>31</v>
      </c>
      <c r="O38" s="585" t="s">
        <v>32</v>
      </c>
      <c r="P38" s="586" t="s">
        <v>312</v>
      </c>
      <c r="Q38" s="584">
        <v>14368420725</v>
      </c>
      <c r="R38" s="584">
        <v>0</v>
      </c>
      <c r="S38" s="584">
        <v>0</v>
      </c>
      <c r="T38" s="584">
        <v>14368420725</v>
      </c>
      <c r="U38" s="584">
        <v>0</v>
      </c>
      <c r="V38" s="584">
        <v>0</v>
      </c>
      <c r="W38" s="584">
        <v>14368420725</v>
      </c>
      <c r="X38" s="584">
        <v>0</v>
      </c>
      <c r="Y38" s="584">
        <v>0</v>
      </c>
      <c r="Z38" s="584">
        <v>0</v>
      </c>
      <c r="AA38" s="584">
        <v>0</v>
      </c>
    </row>
    <row r="39" spans="1:27" x14ac:dyDescent="0.25">
      <c r="A39" s="581" t="s">
        <v>1</v>
      </c>
      <c r="B39" s="582" t="s">
        <v>1</v>
      </c>
      <c r="C39" s="583" t="s">
        <v>1</v>
      </c>
      <c r="D39" s="581" t="s">
        <v>1</v>
      </c>
      <c r="E39" s="581" t="s">
        <v>1</v>
      </c>
      <c r="F39" s="581" t="s">
        <v>1</v>
      </c>
      <c r="G39" s="581" t="s">
        <v>1</v>
      </c>
      <c r="H39" s="581" t="s">
        <v>1</v>
      </c>
      <c r="I39" s="581" t="s">
        <v>1</v>
      </c>
      <c r="J39" s="581" t="s">
        <v>1</v>
      </c>
      <c r="K39" s="581" t="s">
        <v>1</v>
      </c>
      <c r="L39" s="581" t="s">
        <v>1</v>
      </c>
      <c r="M39" s="581" t="s">
        <v>1</v>
      </c>
      <c r="N39" s="581" t="s">
        <v>1</v>
      </c>
      <c r="O39" s="581" t="s">
        <v>1</v>
      </c>
      <c r="P39" s="582" t="s">
        <v>1</v>
      </c>
      <c r="Q39" s="575">
        <v>335531446760</v>
      </c>
      <c r="R39" s="575">
        <v>6275079562</v>
      </c>
      <c r="S39" s="575">
        <v>0</v>
      </c>
      <c r="T39" s="584">
        <v>341806526322</v>
      </c>
      <c r="U39" s="575">
        <v>0</v>
      </c>
      <c r="V39" s="575">
        <v>184804016248.51001</v>
      </c>
      <c r="W39" s="575">
        <v>157002510073.48999</v>
      </c>
      <c r="X39" s="584">
        <v>8976912732.8400002</v>
      </c>
      <c r="Y39" s="584">
        <v>0</v>
      </c>
      <c r="Z39" s="575">
        <v>0</v>
      </c>
      <c r="AA39" s="575">
        <v>0</v>
      </c>
    </row>
    <row r="40" spans="1:27" x14ac:dyDescent="0.25">
      <c r="A40" s="581" t="s">
        <v>1</v>
      </c>
      <c r="B40" s="589" t="s">
        <v>1</v>
      </c>
      <c r="C40" s="583" t="s">
        <v>1</v>
      </c>
      <c r="D40" s="581" t="s">
        <v>1</v>
      </c>
      <c r="E40" s="581" t="s">
        <v>1</v>
      </c>
      <c r="F40" s="581" t="s">
        <v>1</v>
      </c>
      <c r="G40" s="581" t="s">
        <v>1</v>
      </c>
      <c r="H40" s="581" t="s">
        <v>1</v>
      </c>
      <c r="I40" s="581" t="s">
        <v>1</v>
      </c>
      <c r="J40" s="581" t="s">
        <v>1</v>
      </c>
      <c r="K40" s="581" t="s">
        <v>1</v>
      </c>
      <c r="L40" s="581" t="s">
        <v>1</v>
      </c>
      <c r="M40" s="581" t="s">
        <v>1</v>
      </c>
      <c r="N40" s="581" t="s">
        <v>1</v>
      </c>
      <c r="O40" s="581" t="s">
        <v>1</v>
      </c>
      <c r="P40" s="582" t="s">
        <v>1</v>
      </c>
      <c r="Q40" s="590" t="s">
        <v>1</v>
      </c>
      <c r="R40" s="590" t="s">
        <v>1</v>
      </c>
      <c r="S40" s="590" t="s">
        <v>1</v>
      </c>
      <c r="T40" s="591" t="s">
        <v>1</v>
      </c>
      <c r="U40" s="590" t="s">
        <v>1</v>
      </c>
      <c r="V40" s="590" t="s">
        <v>1</v>
      </c>
      <c r="W40" s="590" t="s">
        <v>1</v>
      </c>
      <c r="X40" s="591" t="s">
        <v>1</v>
      </c>
      <c r="Y40" s="591" t="s">
        <v>1</v>
      </c>
      <c r="Z40" s="590" t="s">
        <v>1</v>
      </c>
      <c r="AA40" s="590"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G1" workbookViewId="0">
      <selection activeCell="P10" sqref="P10"/>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3"/>
      <c r="B3" s="93"/>
      <c r="C3" s="93"/>
      <c r="D3" s="93"/>
      <c r="E3" s="93"/>
      <c r="F3" s="93"/>
      <c r="G3" s="93"/>
      <c r="H3" s="93"/>
      <c r="I3" s="93"/>
      <c r="J3" s="93"/>
      <c r="K3" s="93"/>
      <c r="L3" s="93"/>
    </row>
    <row r="4" spans="1:12" ht="42" customHeight="1" thickBot="1" x14ac:dyDescent="0.3">
      <c r="A4" s="1125" t="s">
        <v>70</v>
      </c>
      <c r="B4" s="1126"/>
      <c r="C4" s="1126"/>
      <c r="D4" s="1126"/>
      <c r="E4" s="1126"/>
      <c r="F4" s="1126"/>
      <c r="G4" s="1126"/>
      <c r="H4" s="1126"/>
      <c r="I4" s="1126"/>
      <c r="J4" s="1126"/>
      <c r="K4" s="1126"/>
      <c r="L4" s="1126"/>
    </row>
    <row r="5" spans="1:12" ht="24.75" customHeight="1" thickBot="1" x14ac:dyDescent="0.3">
      <c r="A5" s="1130" t="s">
        <v>59</v>
      </c>
      <c r="B5" s="1130"/>
      <c r="C5" s="68"/>
      <c r="D5" s="68"/>
      <c r="E5" s="68"/>
      <c r="F5" s="68"/>
      <c r="G5" s="68"/>
      <c r="H5" s="68"/>
      <c r="I5" s="68"/>
      <c r="J5" s="68"/>
      <c r="K5" s="68"/>
      <c r="L5" s="68"/>
    </row>
    <row r="6" spans="1:12" ht="48" customHeight="1" thickBot="1" x14ac:dyDescent="0.3">
      <c r="A6" s="540" t="s">
        <v>71</v>
      </c>
      <c r="B6" s="541" t="s">
        <v>19</v>
      </c>
      <c r="C6" s="541" t="s">
        <v>90</v>
      </c>
      <c r="D6" s="541" t="s">
        <v>41</v>
      </c>
      <c r="E6" s="541" t="s">
        <v>24</v>
      </c>
      <c r="F6" s="541" t="s">
        <v>364</v>
      </c>
      <c r="G6" s="541" t="s">
        <v>170</v>
      </c>
      <c r="H6" s="541" t="s">
        <v>72</v>
      </c>
      <c r="I6" s="541" t="s">
        <v>73</v>
      </c>
      <c r="J6" s="541" t="s">
        <v>74</v>
      </c>
      <c r="K6" s="541" t="s">
        <v>26</v>
      </c>
      <c r="L6" s="542" t="s">
        <v>44</v>
      </c>
    </row>
    <row r="7" spans="1:12" ht="87" customHeight="1" x14ac:dyDescent="0.25">
      <c r="A7" s="317" t="s">
        <v>75</v>
      </c>
      <c r="B7" s="1127" t="s">
        <v>70</v>
      </c>
      <c r="C7" s="320">
        <v>8920.2682839999998</v>
      </c>
      <c r="D7" s="320">
        <v>8920.2682839999998</v>
      </c>
      <c r="E7" s="320">
        <v>6232.6538019999998</v>
      </c>
      <c r="F7" s="333">
        <v>0.69870698992084257</v>
      </c>
      <c r="G7" s="324">
        <v>2687.614482</v>
      </c>
      <c r="H7" s="320">
        <v>5288.9430700000003</v>
      </c>
      <c r="I7" s="318">
        <v>0.59291300458828222</v>
      </c>
      <c r="J7" s="320">
        <v>3631.3252139999995</v>
      </c>
      <c r="K7" s="320">
        <v>1926.8904199999999</v>
      </c>
      <c r="L7" s="319">
        <v>0.21601260843871722</v>
      </c>
    </row>
    <row r="8" spans="1:12" ht="107.25" customHeight="1" x14ac:dyDescent="0.25">
      <c r="A8" s="311" t="s">
        <v>76</v>
      </c>
      <c r="B8" s="1128"/>
      <c r="C8" s="321">
        <v>10400.034</v>
      </c>
      <c r="D8" s="321">
        <v>10400.034</v>
      </c>
      <c r="E8" s="322">
        <v>10229.700666999999</v>
      </c>
      <c r="F8" s="334">
        <v>0.98362184844780309</v>
      </c>
      <c r="G8" s="325">
        <v>170.33333300000049</v>
      </c>
      <c r="H8" s="321">
        <v>587.36666600000001</v>
      </c>
      <c r="I8" s="116">
        <v>5.6477379400875036E-2</v>
      </c>
      <c r="J8" s="321">
        <v>9812.6673339999998</v>
      </c>
      <c r="K8" s="321">
        <v>39.933332999999998</v>
      </c>
      <c r="L8" s="312">
        <v>3.8397310047255614E-3</v>
      </c>
    </row>
    <row r="9" spans="1:12" ht="48" customHeight="1" x14ac:dyDescent="0.25">
      <c r="A9" s="311" t="s">
        <v>83</v>
      </c>
      <c r="B9" s="1128"/>
      <c r="C9" s="321">
        <v>14368.420725</v>
      </c>
      <c r="D9" s="321">
        <v>14368.420725</v>
      </c>
      <c r="E9" s="321">
        <v>14368.420725</v>
      </c>
      <c r="F9" s="334">
        <v>1</v>
      </c>
      <c r="G9" s="325">
        <v>0</v>
      </c>
      <c r="H9" s="321">
        <v>478.3</v>
      </c>
      <c r="I9" s="116">
        <v>3.3288279147324316E-2</v>
      </c>
      <c r="J9" s="321">
        <v>13890.120725000001</v>
      </c>
      <c r="K9" s="321">
        <v>0</v>
      </c>
      <c r="L9" s="312">
        <v>0</v>
      </c>
    </row>
    <row r="10" spans="1:12" ht="45" customHeight="1" thickBot="1" x14ac:dyDescent="0.3">
      <c r="A10" s="314" t="s">
        <v>77</v>
      </c>
      <c r="B10" s="1129"/>
      <c r="C10" s="323">
        <v>13158.276991000001</v>
      </c>
      <c r="D10" s="323">
        <v>13158.276991000001</v>
      </c>
      <c r="E10" s="323">
        <v>12477.153899000001</v>
      </c>
      <c r="F10" s="335">
        <v>0.94823614881599816</v>
      </c>
      <c r="G10" s="326">
        <v>681.12309199999982</v>
      </c>
      <c r="H10" s="323">
        <v>10099.681184999999</v>
      </c>
      <c r="I10" s="315">
        <v>0.76755347162154897</v>
      </c>
      <c r="J10" s="323">
        <v>3058.5958060000012</v>
      </c>
      <c r="K10" s="323">
        <v>1039.4915350000001</v>
      </c>
      <c r="L10" s="316">
        <v>7.8999061633296785E-2</v>
      </c>
    </row>
    <row r="11" spans="1:12" ht="31.5" customHeight="1" thickBot="1" x14ac:dyDescent="0.3">
      <c r="A11" s="533" t="s">
        <v>60</v>
      </c>
      <c r="B11" s="534"/>
      <c r="C11" s="535">
        <v>46846.999999999993</v>
      </c>
      <c r="D11" s="535">
        <v>46846.999999999993</v>
      </c>
      <c r="E11" s="535">
        <v>43307.929092999999</v>
      </c>
      <c r="F11" s="536">
        <v>0.92445469492176668</v>
      </c>
      <c r="G11" s="537">
        <v>3539.0709069999939</v>
      </c>
      <c r="H11" s="535">
        <v>16454.290921</v>
      </c>
      <c r="I11" s="538">
        <v>0.35123467716182472</v>
      </c>
      <c r="J11" s="535">
        <v>30392.709078999993</v>
      </c>
      <c r="K11" s="535">
        <v>3006.3152879999998</v>
      </c>
      <c r="L11" s="539">
        <v>6.4173058851153764E-2</v>
      </c>
    </row>
    <row r="12" spans="1:12" x14ac:dyDescent="0.25">
      <c r="A12" t="s">
        <v>554</v>
      </c>
    </row>
    <row r="13" spans="1:12" x14ac:dyDescent="0.25">
      <c r="H13" s="1"/>
    </row>
    <row r="15" spans="1:12" x14ac:dyDescent="0.25">
      <c r="H15" s="1"/>
      <c r="J15" s="135"/>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26" bestFit="1" customWidth="1"/>
  </cols>
  <sheetData>
    <row r="1" spans="2:10" x14ac:dyDescent="0.25">
      <c r="B1" s="219" t="str">
        <f>+'CONSOLIDADO '!A20</f>
        <v xml:space="preserve"> Ejecución vigencia 2025. 31 agosto 2025</v>
      </c>
    </row>
    <row r="2" spans="2:10" ht="15" customHeight="1" thickBot="1" x14ac:dyDescent="0.3">
      <c r="D2" s="1"/>
    </row>
    <row r="3" spans="2:10" ht="25.5" customHeight="1" thickBot="1" x14ac:dyDescent="0.3">
      <c r="B3" s="1131" t="str">
        <f>+'CONSOLIDADO '!A20</f>
        <v xml:space="preserve"> Ejecución vigencia 2025. 31 agosto 2025</v>
      </c>
      <c r="C3" s="1132"/>
      <c r="D3" s="1132"/>
      <c r="E3" s="1132"/>
      <c r="F3" s="1132"/>
      <c r="G3" s="1132"/>
      <c r="H3" s="1132"/>
      <c r="I3" s="1132"/>
      <c r="J3" s="1133"/>
    </row>
    <row r="4" spans="2:10" ht="32.25" thickBot="1" x14ac:dyDescent="0.3">
      <c r="B4" s="493" t="s">
        <v>345</v>
      </c>
      <c r="C4" s="493" t="s">
        <v>346</v>
      </c>
      <c r="D4" s="493" t="s">
        <v>381</v>
      </c>
      <c r="E4" s="493" t="s">
        <v>347</v>
      </c>
      <c r="F4" s="496" t="s">
        <v>356</v>
      </c>
      <c r="G4" s="496" t="s">
        <v>357</v>
      </c>
      <c r="H4" s="496" t="s">
        <v>358</v>
      </c>
      <c r="I4" s="496" t="s">
        <v>359</v>
      </c>
      <c r="J4" s="496" t="s">
        <v>483</v>
      </c>
    </row>
    <row r="5" spans="2:10" ht="19.5" thickBot="1" x14ac:dyDescent="0.3">
      <c r="B5" s="1136" t="s">
        <v>377</v>
      </c>
      <c r="C5" s="218" t="s">
        <v>348</v>
      </c>
      <c r="D5" s="483">
        <f>+'CONSOLIDADO '!B13</f>
        <v>1111333.5</v>
      </c>
      <c r="E5" s="484">
        <f>+'CONSOLIDADO '!F13</f>
        <v>830266.50000000023</v>
      </c>
      <c r="F5" s="484">
        <f>+'CONSOLIDADO '!J13</f>
        <v>439654.72363675997</v>
      </c>
      <c r="G5" s="217">
        <f>+F5/E5</f>
        <v>0.52953446108780722</v>
      </c>
      <c r="H5" s="484">
        <f>+'CONSOLIDADO '!M13</f>
        <v>145640.68644183999</v>
      </c>
      <c r="I5" s="217">
        <f>+H5/E5</f>
        <v>0.17541438374526727</v>
      </c>
      <c r="J5" s="484" t="e">
        <f>+'CONSOLIDADO '!P13</f>
        <v>#REF!</v>
      </c>
    </row>
    <row r="6" spans="2:10" ht="19.5" thickBot="1" x14ac:dyDescent="0.3">
      <c r="B6" s="1137"/>
      <c r="C6" s="218" t="s">
        <v>351</v>
      </c>
      <c r="D6" s="483">
        <f>+'CONSOLIDADO '!B15</f>
        <v>397622.82632200001</v>
      </c>
      <c r="E6" s="484">
        <f>+'CONSOLIDADO '!F15</f>
        <v>397622.82632200001</v>
      </c>
      <c r="F6" s="484">
        <f>+'CONSOLIDADO '!J15</f>
        <v>192720.67586840002</v>
      </c>
      <c r="G6" s="217">
        <f>+F6/E6</f>
        <v>0.4846821236372692</v>
      </c>
      <c r="H6" s="484">
        <f>+'CONSOLIDADO '!M14</f>
        <v>27185.292779670006</v>
      </c>
      <c r="I6" s="217">
        <f t="shared" ref="I6:I21" si="0">+H6/E6</f>
        <v>6.8369547671931222E-2</v>
      </c>
      <c r="J6" s="484" t="e">
        <f>+'CONSOLIDADO '!P15</f>
        <v>#REF!</v>
      </c>
    </row>
    <row r="7" spans="2:10" ht="19.5" thickBot="1" x14ac:dyDescent="0.3">
      <c r="B7" s="1137"/>
      <c r="C7" s="218" t="s">
        <v>349</v>
      </c>
      <c r="D7" s="483">
        <f>+'CONSOLIDADO '!B18</f>
        <v>0</v>
      </c>
      <c r="E7" s="484">
        <f>+'DATOS REGALIAS'!F18</f>
        <v>0</v>
      </c>
      <c r="F7" s="484">
        <f>+'DATOS REGALIAS'!L18</f>
        <v>0</v>
      </c>
      <c r="G7" s="217">
        <f>+IF(ISERROR(F7/E7),0,F7/E7)</f>
        <v>0</v>
      </c>
      <c r="H7" s="484">
        <f>+'DATOS REGALIAS'!L18</f>
        <v>0</v>
      </c>
      <c r="I7" s="217">
        <v>0</v>
      </c>
      <c r="J7" s="484">
        <f>+'CONSOLIDADO '!P18</f>
        <v>0</v>
      </c>
    </row>
    <row r="8" spans="2:10" ht="19.5" thickBot="1" x14ac:dyDescent="0.3">
      <c r="B8" s="1138"/>
      <c r="C8" s="267" t="s">
        <v>350</v>
      </c>
      <c r="D8" s="485">
        <f>+D5+D6+D7</f>
        <v>1508956.326322</v>
      </c>
      <c r="E8" s="486">
        <f>+E5+E6+E7</f>
        <v>1227889.3263220002</v>
      </c>
      <c r="F8" s="486">
        <f>+F5+F6+F7</f>
        <v>632375.39950516005</v>
      </c>
      <c r="G8" s="268">
        <f>+F8/E8</f>
        <v>0.51501009573832446</v>
      </c>
      <c r="H8" s="486">
        <f>+H5+H6+H7</f>
        <v>172825.97922151</v>
      </c>
      <c r="I8" s="268">
        <f t="shared" si="0"/>
        <v>0.14075045325069332</v>
      </c>
      <c r="J8" s="486" t="e">
        <f>+J5+J7+J6</f>
        <v>#REF!</v>
      </c>
    </row>
    <row r="9" spans="2:10" ht="39.75" customHeight="1" thickBot="1" x14ac:dyDescent="0.3">
      <c r="B9" s="1136" t="s">
        <v>352</v>
      </c>
      <c r="C9" s="218" t="s">
        <v>348</v>
      </c>
      <c r="D9" s="483" t="e">
        <f>+#REF!-#REF!</f>
        <v>#REF!</v>
      </c>
      <c r="E9" s="487" t="e">
        <f>+#REF!-#REF!</f>
        <v>#REF!</v>
      </c>
      <c r="F9" s="484" t="e">
        <f>+#REF!-#REF!</f>
        <v>#REF!</v>
      </c>
      <c r="G9" s="217" t="e">
        <f t="shared" ref="G9:G21" si="1">+F9/E9</f>
        <v>#REF!</v>
      </c>
      <c r="H9" s="484" t="e">
        <f>+#REF!-#REF!</f>
        <v>#REF!</v>
      </c>
      <c r="I9" s="217" t="e">
        <f t="shared" si="0"/>
        <v>#REF!</v>
      </c>
      <c r="J9" s="484" t="e">
        <f>+#REF!-#REF!</f>
        <v>#REF!</v>
      </c>
    </row>
    <row r="10" spans="2:10" ht="39.75" customHeight="1" thickBot="1" x14ac:dyDescent="0.3">
      <c r="B10" s="1137"/>
      <c r="C10" s="332" t="s">
        <v>390</v>
      </c>
      <c r="D10" s="483" t="e">
        <f>+#REF!</f>
        <v>#REF!</v>
      </c>
      <c r="E10" s="487" t="e">
        <f>+#REF!</f>
        <v>#REF!</v>
      </c>
      <c r="F10" s="484" t="e">
        <f>+#REF!</f>
        <v>#REF!</v>
      </c>
      <c r="G10" s="217" t="e">
        <f>+F10/E10</f>
        <v>#REF!</v>
      </c>
      <c r="H10" s="484" t="e">
        <f>+#REF!</f>
        <v>#REF!</v>
      </c>
      <c r="I10" s="217" t="e">
        <f>+H10/E10</f>
        <v>#REF!</v>
      </c>
      <c r="J10" s="484" t="e">
        <f>+#REF!</f>
        <v>#REF!</v>
      </c>
    </row>
    <row r="11" spans="2:10" ht="19.5" thickBot="1" x14ac:dyDescent="0.3">
      <c r="B11" s="1137"/>
      <c r="C11" s="218" t="s">
        <v>351</v>
      </c>
      <c r="D11" s="483" t="e">
        <f>+#REF!</f>
        <v>#REF!</v>
      </c>
      <c r="E11" s="484" t="e">
        <f>+#REF!</f>
        <v>#REF!</v>
      </c>
      <c r="F11" s="484" t="e">
        <f>+#REF!</f>
        <v>#REF!</v>
      </c>
      <c r="G11" s="217" t="e">
        <f t="shared" si="1"/>
        <v>#REF!</v>
      </c>
      <c r="H11" s="484" t="e">
        <f>+#REF!</f>
        <v>#REF!</v>
      </c>
      <c r="I11" s="217" t="e">
        <f t="shared" si="0"/>
        <v>#REF!</v>
      </c>
      <c r="J11" s="484" t="e">
        <f>+#REF!</f>
        <v>#REF!</v>
      </c>
    </row>
    <row r="12" spans="2:10" ht="19.5" thickBot="1" x14ac:dyDescent="0.3">
      <c r="B12" s="1138"/>
      <c r="C12" s="267" t="s">
        <v>350</v>
      </c>
      <c r="D12" s="485" t="e">
        <f>+D9+D10+D11</f>
        <v>#REF!</v>
      </c>
      <c r="E12" s="485" t="e">
        <f>+E9+E10+E11</f>
        <v>#REF!</v>
      </c>
      <c r="F12" s="485" t="e">
        <f>+F9+F10+F11</f>
        <v>#REF!</v>
      </c>
      <c r="G12" s="268" t="e">
        <f t="shared" si="1"/>
        <v>#REF!</v>
      </c>
      <c r="H12" s="486" t="e">
        <f>+H9+H11+H10</f>
        <v>#REF!</v>
      </c>
      <c r="I12" s="268" t="e">
        <f>+H12/E12</f>
        <v>#REF!</v>
      </c>
      <c r="J12" s="485" t="e">
        <f>+J9+J11+J10</f>
        <v>#REF!</v>
      </c>
    </row>
    <row r="13" spans="2:10" ht="19.5" thickBot="1" x14ac:dyDescent="0.3">
      <c r="B13" s="1136" t="s">
        <v>353</v>
      </c>
      <c r="C13" s="218" t="s">
        <v>348</v>
      </c>
      <c r="D13" s="483" t="e">
        <f>+#REF!</f>
        <v>#REF!</v>
      </c>
      <c r="E13" s="484" t="e">
        <f>+#REF!</f>
        <v>#REF!</v>
      </c>
      <c r="F13" s="484" t="e">
        <f>+#REF!</f>
        <v>#REF!</v>
      </c>
      <c r="G13" s="217" t="e">
        <f t="shared" si="1"/>
        <v>#REF!</v>
      </c>
      <c r="H13" s="484" t="e">
        <f>+#REF!</f>
        <v>#REF!</v>
      </c>
      <c r="I13" s="217" t="e">
        <f t="shared" si="0"/>
        <v>#REF!</v>
      </c>
      <c r="J13" s="484" t="e">
        <f>+#REF!</f>
        <v>#REF!</v>
      </c>
    </row>
    <row r="14" spans="2:10" ht="19.5" thickBot="1" x14ac:dyDescent="0.3">
      <c r="B14" s="1137"/>
      <c r="C14" s="218" t="s">
        <v>351</v>
      </c>
      <c r="D14" s="483" t="e">
        <f>+#REF!</f>
        <v>#REF!</v>
      </c>
      <c r="E14" s="484" t="e">
        <f>+#REF!</f>
        <v>#REF!</v>
      </c>
      <c r="F14" s="484" t="e">
        <f>+#REF!</f>
        <v>#REF!</v>
      </c>
      <c r="G14" s="217" t="e">
        <f t="shared" si="1"/>
        <v>#REF!</v>
      </c>
      <c r="H14" s="484" t="e">
        <f>+#REF!</f>
        <v>#REF!</v>
      </c>
      <c r="I14" s="217" t="e">
        <f t="shared" si="0"/>
        <v>#REF!</v>
      </c>
      <c r="J14" s="484" t="e">
        <f>+#REF!</f>
        <v>#REF!</v>
      </c>
    </row>
    <row r="15" spans="2:10" ht="19.5" thickBot="1" x14ac:dyDescent="0.3">
      <c r="B15" s="1138"/>
      <c r="C15" s="267" t="s">
        <v>350</v>
      </c>
      <c r="D15" s="485" t="e">
        <f>+D13+D14</f>
        <v>#REF!</v>
      </c>
      <c r="E15" s="486" t="e">
        <f>+E13+E14</f>
        <v>#REF!</v>
      </c>
      <c r="F15" s="486" t="e">
        <f>+F13+F14</f>
        <v>#REF!</v>
      </c>
      <c r="G15" s="268" t="e">
        <f t="shared" si="1"/>
        <v>#REF!</v>
      </c>
      <c r="H15" s="486" t="e">
        <f>+H13+H14</f>
        <v>#REF!</v>
      </c>
      <c r="I15" s="268" t="e">
        <f>+H15/E15</f>
        <v>#REF!</v>
      </c>
      <c r="J15" s="486" t="e">
        <f>+J13+J14</f>
        <v>#REF!</v>
      </c>
    </row>
    <row r="16" spans="2:10" ht="39.75" customHeight="1" thickBot="1" x14ac:dyDescent="0.3">
      <c r="B16" s="1136" t="s">
        <v>354</v>
      </c>
      <c r="C16" s="218" t="s">
        <v>348</v>
      </c>
      <c r="D16" s="483" t="e">
        <f>+#REF!</f>
        <v>#REF!</v>
      </c>
      <c r="E16" s="494" t="e">
        <f>+#REF!</f>
        <v>#REF!</v>
      </c>
      <c r="F16" s="484" t="e">
        <f>+#REF!</f>
        <v>#REF!</v>
      </c>
      <c r="G16" s="217" t="e">
        <f t="shared" si="1"/>
        <v>#REF!</v>
      </c>
      <c r="H16" s="484" t="e">
        <f>+#REF!</f>
        <v>#REF!</v>
      </c>
      <c r="I16" s="217" t="e">
        <f t="shared" si="0"/>
        <v>#REF!</v>
      </c>
      <c r="J16" s="484" t="e">
        <f>+#REF!</f>
        <v>#REF!</v>
      </c>
    </row>
    <row r="17" spans="2:10" ht="19.5" thickBot="1" x14ac:dyDescent="0.3">
      <c r="B17" s="1137"/>
      <c r="C17" s="218" t="s">
        <v>351</v>
      </c>
      <c r="D17" s="483" t="e">
        <f>+#REF!</f>
        <v>#REF!</v>
      </c>
      <c r="E17" s="494" t="e">
        <f>+#REF!</f>
        <v>#REF!</v>
      </c>
      <c r="F17" s="484" t="e">
        <f>+#REF!</f>
        <v>#REF!</v>
      </c>
      <c r="G17" s="217" t="e">
        <f t="shared" si="1"/>
        <v>#REF!</v>
      </c>
      <c r="H17" s="484" t="e">
        <f>+#REF!</f>
        <v>#REF!</v>
      </c>
      <c r="I17" s="217" t="e">
        <f t="shared" si="0"/>
        <v>#REF!</v>
      </c>
      <c r="J17" s="484" t="e">
        <f>+#REF!</f>
        <v>#REF!</v>
      </c>
    </row>
    <row r="18" spans="2:10" ht="19.5" thickBot="1" x14ac:dyDescent="0.3">
      <c r="B18" s="1138"/>
      <c r="C18" s="267" t="s">
        <v>350</v>
      </c>
      <c r="D18" s="485" t="e">
        <f>+D16+D17</f>
        <v>#REF!</v>
      </c>
      <c r="E18" s="486" t="e">
        <f>+E16+E17</f>
        <v>#REF!</v>
      </c>
      <c r="F18" s="486" t="e">
        <f>+F16+F17</f>
        <v>#REF!</v>
      </c>
      <c r="G18" s="268" t="e">
        <f t="shared" si="1"/>
        <v>#REF!</v>
      </c>
      <c r="H18" s="486" t="e">
        <f>+H16+H17</f>
        <v>#REF!</v>
      </c>
      <c r="I18" s="268" t="e">
        <f t="shared" si="0"/>
        <v>#REF!</v>
      </c>
      <c r="J18" s="486" t="e">
        <f>+J16+J17</f>
        <v>#REF!</v>
      </c>
    </row>
    <row r="19" spans="2:10" ht="39.75" customHeight="1" thickBot="1" x14ac:dyDescent="0.3">
      <c r="B19" s="1136" t="s">
        <v>355</v>
      </c>
      <c r="C19" s="218" t="s">
        <v>348</v>
      </c>
      <c r="D19" s="483" t="e">
        <f>+#REF!</f>
        <v>#REF!</v>
      </c>
      <c r="E19" s="484" t="e">
        <f>+#REF!</f>
        <v>#REF!</v>
      </c>
      <c r="F19" s="484" t="e">
        <f>+#REF!</f>
        <v>#REF!</v>
      </c>
      <c r="G19" s="217" t="e">
        <f t="shared" si="1"/>
        <v>#REF!</v>
      </c>
      <c r="H19" s="484" t="e">
        <f>+#REF!</f>
        <v>#REF!</v>
      </c>
      <c r="I19" s="217" t="e">
        <f t="shared" si="0"/>
        <v>#REF!</v>
      </c>
      <c r="J19" s="484" t="e">
        <f>+#REF!</f>
        <v>#REF!</v>
      </c>
    </row>
    <row r="20" spans="2:10" ht="19.5" thickBot="1" x14ac:dyDescent="0.3">
      <c r="B20" s="1137"/>
      <c r="C20" s="218" t="s">
        <v>351</v>
      </c>
      <c r="D20" s="483" t="e">
        <f>+#REF!</f>
        <v>#REF!</v>
      </c>
      <c r="E20" s="484" t="e">
        <f>+#REF!</f>
        <v>#REF!</v>
      </c>
      <c r="F20" s="484" t="e">
        <f>+#REF!</f>
        <v>#REF!</v>
      </c>
      <c r="G20" s="217" t="e">
        <f t="shared" si="1"/>
        <v>#REF!</v>
      </c>
      <c r="H20" s="488" t="e">
        <f>+#REF!</f>
        <v>#REF!</v>
      </c>
      <c r="I20" s="217" t="e">
        <f t="shared" si="0"/>
        <v>#REF!</v>
      </c>
      <c r="J20" s="488" t="e">
        <f>+#REF!</f>
        <v>#REF!</v>
      </c>
    </row>
    <row r="21" spans="2:10" ht="19.5" thickBot="1" x14ac:dyDescent="0.3">
      <c r="B21" s="1138"/>
      <c r="C21" s="267" t="s">
        <v>350</v>
      </c>
      <c r="D21" s="485" t="e">
        <f>+D19+D20</f>
        <v>#REF!</v>
      </c>
      <c r="E21" s="486" t="e">
        <f>+E19+E20</f>
        <v>#REF!</v>
      </c>
      <c r="F21" s="486" t="e">
        <f>+F19+F20</f>
        <v>#REF!</v>
      </c>
      <c r="G21" s="268" t="e">
        <f t="shared" si="1"/>
        <v>#REF!</v>
      </c>
      <c r="H21" s="486" t="e">
        <f>+H19+H20</f>
        <v>#REF!</v>
      </c>
      <c r="I21" s="268" t="e">
        <f t="shared" si="0"/>
        <v>#REF!</v>
      </c>
      <c r="J21" s="486" t="e">
        <f>+J19+J20</f>
        <v>#REF!</v>
      </c>
    </row>
    <row r="22" spans="2:10" ht="19.5" thickBot="1" x14ac:dyDescent="0.3">
      <c r="B22" s="1139" t="s">
        <v>69</v>
      </c>
      <c r="C22" s="1140"/>
      <c r="D22" s="495" t="e">
        <f>+D8+D12+D15+D18+D21</f>
        <v>#REF!</v>
      </c>
      <c r="E22" s="489" t="e">
        <f>+E8+E12+E15+E18+E21</f>
        <v>#REF!</v>
      </c>
      <c r="F22" s="489" t="e">
        <f>+F8+F12+F15+F18+F21</f>
        <v>#REF!</v>
      </c>
      <c r="G22" s="284" t="e">
        <f>+F22/E22</f>
        <v>#REF!</v>
      </c>
      <c r="H22" s="489" t="e">
        <f>+H8+H12+H15+H18+H21</f>
        <v>#REF!</v>
      </c>
      <c r="I22" s="284" t="e">
        <f>+H22/E22</f>
        <v>#REF!</v>
      </c>
      <c r="J22" s="489" t="e">
        <f>+J8+J12+J15+J18+J21</f>
        <v>#REF!</v>
      </c>
    </row>
    <row r="23" spans="2:10" x14ac:dyDescent="0.25">
      <c r="B23" s="1134"/>
      <c r="C23" s="1135"/>
      <c r="D23" s="1135"/>
      <c r="E23" s="1135"/>
      <c r="F23" s="1135"/>
      <c r="G23" s="1135"/>
      <c r="H23" s="1135"/>
      <c r="I23" s="1135"/>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election activeCell="B12" sqref="B12"/>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24" t="s">
        <v>59</v>
      </c>
    </row>
    <row r="3" spans="1:13" ht="24" thickBot="1" x14ac:dyDescent="0.3">
      <c r="A3" s="891" t="s">
        <v>79</v>
      </c>
      <c r="B3" s="892"/>
      <c r="C3" s="892"/>
      <c r="D3" s="892"/>
      <c r="E3" s="892"/>
      <c r="F3" s="892"/>
      <c r="G3" s="892"/>
      <c r="H3" s="892"/>
      <c r="I3" s="892"/>
      <c r="J3" s="892"/>
      <c r="K3" s="892"/>
      <c r="L3" s="893"/>
    </row>
    <row r="4" spans="1:13" ht="48.75" customHeight="1" thickBot="1" x14ac:dyDescent="0.3">
      <c r="A4" s="400" t="s">
        <v>63</v>
      </c>
      <c r="B4" s="401" t="s">
        <v>90</v>
      </c>
      <c r="C4" s="402" t="s">
        <v>41</v>
      </c>
      <c r="D4" s="401" t="s">
        <v>93</v>
      </c>
      <c r="E4" s="401" t="s">
        <v>94</v>
      </c>
      <c r="F4" s="403" t="s">
        <v>24</v>
      </c>
      <c r="G4" s="401" t="s">
        <v>364</v>
      </c>
      <c r="H4" s="401" t="s">
        <v>42</v>
      </c>
      <c r="I4" s="400" t="s">
        <v>25</v>
      </c>
      <c r="J4" s="404" t="s">
        <v>43</v>
      </c>
      <c r="K4" s="403" t="s">
        <v>78</v>
      </c>
      <c r="L4" s="405" t="s">
        <v>44</v>
      </c>
      <c r="M4" s="139"/>
    </row>
    <row r="5" spans="1:13" ht="22.5" customHeight="1" x14ac:dyDescent="0.25">
      <c r="A5" s="140" t="s">
        <v>46</v>
      </c>
      <c r="B5" s="142" t="e">
        <f>+#REF!</f>
        <v>#REF!</v>
      </c>
      <c r="C5" s="142" t="e">
        <f>+#REF!</f>
        <v>#REF!</v>
      </c>
      <c r="D5" s="142" t="e">
        <f>+#REF!</f>
        <v>#REF!</v>
      </c>
      <c r="E5" s="142" t="e">
        <f>+C5-D5</f>
        <v>#REF!</v>
      </c>
      <c r="F5" s="142" t="e">
        <f>+#REF!</f>
        <v>#REF!</v>
      </c>
      <c r="G5" s="249" t="e">
        <f>+F5/E5</f>
        <v>#REF!</v>
      </c>
      <c r="H5" s="142" t="e">
        <f>+E5-F5</f>
        <v>#REF!</v>
      </c>
      <c r="I5" s="142" t="e">
        <f>+#REF!</f>
        <v>#REF!</v>
      </c>
      <c r="J5" s="164" t="e">
        <f t="shared" ref="J5:J12" si="0">+I5/E5</f>
        <v>#REF!</v>
      </c>
      <c r="K5" s="142" t="e">
        <f>+#REF!</f>
        <v>#REF!</v>
      </c>
      <c r="L5" s="165" t="e">
        <f t="shared" ref="L5:L12" si="1">+K5/E5</f>
        <v>#REF!</v>
      </c>
      <c r="M5" s="1"/>
    </row>
    <row r="6" spans="1:13" ht="28.5" customHeight="1" x14ac:dyDescent="0.25">
      <c r="A6" s="141" t="s">
        <v>166</v>
      </c>
      <c r="B6" s="143" t="e">
        <f>+#REF!</f>
        <v>#REF!</v>
      </c>
      <c r="C6" s="143" t="e">
        <f>+#REF!</f>
        <v>#REF!</v>
      </c>
      <c r="D6" s="143" t="e">
        <f>+#REF!</f>
        <v>#REF!</v>
      </c>
      <c r="E6" s="143" t="e">
        <f t="shared" ref="E6:E12" si="2">+C6-D6</f>
        <v>#REF!</v>
      </c>
      <c r="F6" s="143" t="e">
        <f>+#REF!</f>
        <v>#REF!</v>
      </c>
      <c r="G6" s="250" t="e">
        <f t="shared" ref="G6:G12" si="3">+F6/E6</f>
        <v>#REF!</v>
      </c>
      <c r="H6" s="143" t="e">
        <f t="shared" ref="H6:H12" si="4">+E6-F6</f>
        <v>#REF!</v>
      </c>
      <c r="I6" s="143" t="e">
        <f>+#REF!</f>
        <v>#REF!</v>
      </c>
      <c r="J6" s="166" t="e">
        <f t="shared" si="0"/>
        <v>#REF!</v>
      </c>
      <c r="K6" s="143" t="e">
        <f>+#REF!</f>
        <v>#REF!</v>
      </c>
      <c r="L6" s="167" t="e">
        <f t="shared" si="1"/>
        <v>#REF!</v>
      </c>
    </row>
    <row r="7" spans="1:13" ht="29.25" customHeight="1" x14ac:dyDescent="0.25">
      <c r="A7" s="141" t="s">
        <v>67</v>
      </c>
      <c r="B7" s="143" t="e">
        <f>+#REF!</f>
        <v>#REF!</v>
      </c>
      <c r="C7" s="143" t="e">
        <f>+#REF!</f>
        <v>#REF!</v>
      </c>
      <c r="D7" s="143" t="e">
        <f>+#REF!</f>
        <v>#REF!</v>
      </c>
      <c r="E7" s="143" t="e">
        <f t="shared" si="2"/>
        <v>#REF!</v>
      </c>
      <c r="F7" s="143" t="e">
        <f>+#REF!</f>
        <v>#REF!</v>
      </c>
      <c r="G7" s="250">
        <v>0</v>
      </c>
      <c r="H7" s="143" t="e">
        <f t="shared" si="4"/>
        <v>#REF!</v>
      </c>
      <c r="I7" s="143" t="e">
        <f>+#REF!</f>
        <v>#REF!</v>
      </c>
      <c r="J7" s="166">
        <v>0</v>
      </c>
      <c r="K7" s="143" t="e">
        <f>+#REF!</f>
        <v>#REF!</v>
      </c>
      <c r="L7" s="167">
        <v>0</v>
      </c>
    </row>
    <row r="8" spans="1:13" ht="59.25" customHeight="1" x14ac:dyDescent="0.25">
      <c r="A8" s="141" t="s">
        <v>167</v>
      </c>
      <c r="B8" s="143" t="e">
        <f>+#REF!</f>
        <v>#REF!</v>
      </c>
      <c r="C8" s="143" t="e">
        <f>+#REF!</f>
        <v>#REF!</v>
      </c>
      <c r="D8" s="143" t="e">
        <f>+#REF!</f>
        <v>#REF!</v>
      </c>
      <c r="E8" s="143" t="e">
        <f>+#REF!</f>
        <v>#REF!</v>
      </c>
      <c r="F8" s="143" t="e">
        <f>+#REF!</f>
        <v>#REF!</v>
      </c>
      <c r="G8" s="250" t="e">
        <f t="shared" si="3"/>
        <v>#REF!</v>
      </c>
      <c r="H8" s="143" t="e">
        <f t="shared" si="4"/>
        <v>#REF!</v>
      </c>
      <c r="I8" s="143" t="e">
        <f>+#REF!</f>
        <v>#REF!</v>
      </c>
      <c r="J8" s="166" t="e">
        <f t="shared" si="0"/>
        <v>#REF!</v>
      </c>
      <c r="K8" s="143" t="e">
        <f>+#REF!</f>
        <v>#REF!</v>
      </c>
      <c r="L8" s="167" t="e">
        <f t="shared" si="1"/>
        <v>#REF!</v>
      </c>
    </row>
    <row r="9" spans="1:13" ht="24" customHeight="1" x14ac:dyDescent="0.25">
      <c r="A9" s="406" t="s">
        <v>49</v>
      </c>
      <c r="B9" s="407" t="e">
        <f>+#REF!</f>
        <v>#REF!</v>
      </c>
      <c r="C9" s="407" t="e">
        <f>+#REF!</f>
        <v>#REF!</v>
      </c>
      <c r="D9" s="407" t="e">
        <f>+#REF!</f>
        <v>#REF!</v>
      </c>
      <c r="E9" s="407" t="e">
        <f t="shared" si="2"/>
        <v>#REF!</v>
      </c>
      <c r="F9" s="407" t="e">
        <f>SUM(F5:F8)</f>
        <v>#REF!</v>
      </c>
      <c r="G9" s="408" t="e">
        <f t="shared" si="3"/>
        <v>#REF!</v>
      </c>
      <c r="H9" s="407" t="e">
        <f t="shared" si="4"/>
        <v>#REF!</v>
      </c>
      <c r="I9" s="407" t="e">
        <f>+#REF!</f>
        <v>#REF!</v>
      </c>
      <c r="J9" s="409" t="e">
        <f t="shared" si="0"/>
        <v>#REF!</v>
      </c>
      <c r="K9" s="407" t="e">
        <f>+#REF!</f>
        <v>#REF!</v>
      </c>
      <c r="L9" s="409" t="e">
        <f t="shared" si="1"/>
        <v>#REF!</v>
      </c>
    </row>
    <row r="10" spans="1:13" ht="20.25" customHeight="1" x14ac:dyDescent="0.25">
      <c r="A10" s="141" t="s">
        <v>48</v>
      </c>
      <c r="B10" s="143" t="e">
        <f>+#REF!</f>
        <v>#REF!</v>
      </c>
      <c r="C10" s="143" t="e">
        <f>+#REF!</f>
        <v>#REF!</v>
      </c>
      <c r="D10" s="143" t="e">
        <f>+#REF!</f>
        <v>#REF!</v>
      </c>
      <c r="E10" s="143" t="e">
        <f t="shared" si="2"/>
        <v>#REF!</v>
      </c>
      <c r="F10" s="143" t="e">
        <f>+#REF!</f>
        <v>#REF!</v>
      </c>
      <c r="G10" s="250" t="e">
        <f t="shared" si="3"/>
        <v>#REF!</v>
      </c>
      <c r="H10" s="143" t="e">
        <f t="shared" si="4"/>
        <v>#REF!</v>
      </c>
      <c r="I10" s="143" t="e">
        <f>+#REF!</f>
        <v>#REF!</v>
      </c>
      <c r="J10" s="168" t="e">
        <f t="shared" si="0"/>
        <v>#REF!</v>
      </c>
      <c r="K10" s="143" t="e">
        <f>+#REF!</f>
        <v>#REF!</v>
      </c>
      <c r="L10" s="168" t="e">
        <f t="shared" si="1"/>
        <v>#REF!</v>
      </c>
    </row>
    <row r="11" spans="1:13" ht="28.5" customHeight="1" thickBot="1" x14ac:dyDescent="0.3">
      <c r="A11" s="410" t="s">
        <v>80</v>
      </c>
      <c r="B11" s="411" t="e">
        <f>+B10</f>
        <v>#REF!</v>
      </c>
      <c r="C11" s="411" t="e">
        <f>+C10</f>
        <v>#REF!</v>
      </c>
      <c r="D11" s="411" t="e">
        <f>+D10</f>
        <v>#REF!</v>
      </c>
      <c r="E11" s="411" t="e">
        <f t="shared" si="2"/>
        <v>#REF!</v>
      </c>
      <c r="F11" s="411" t="e">
        <f>+F10</f>
        <v>#REF!</v>
      </c>
      <c r="G11" s="412" t="e">
        <f t="shared" si="3"/>
        <v>#REF!</v>
      </c>
      <c r="H11" s="411" t="e">
        <f t="shared" si="4"/>
        <v>#REF!</v>
      </c>
      <c r="I11" s="411" t="e">
        <f>+I10</f>
        <v>#REF!</v>
      </c>
      <c r="J11" s="413" t="e">
        <f t="shared" si="0"/>
        <v>#REF!</v>
      </c>
      <c r="K11" s="411" t="e">
        <f>+K10</f>
        <v>#REF!</v>
      </c>
      <c r="L11" s="413" t="e">
        <f t="shared" si="1"/>
        <v>#REF!</v>
      </c>
    </row>
    <row r="12" spans="1:13" ht="22.5" customHeight="1" thickBot="1" x14ac:dyDescent="0.3">
      <c r="A12" s="414" t="s">
        <v>69</v>
      </c>
      <c r="B12" s="415" t="e">
        <f>+B9+B11</f>
        <v>#REF!</v>
      </c>
      <c r="C12" s="415" t="e">
        <f>+C9+C11</f>
        <v>#REF!</v>
      </c>
      <c r="D12" s="415" t="e">
        <f>+D9+D11</f>
        <v>#REF!</v>
      </c>
      <c r="E12" s="415" t="e">
        <f t="shared" si="2"/>
        <v>#REF!</v>
      </c>
      <c r="F12" s="415" t="e">
        <f>+F9+F11</f>
        <v>#REF!</v>
      </c>
      <c r="G12" s="416" t="e">
        <f t="shared" si="3"/>
        <v>#REF!</v>
      </c>
      <c r="H12" s="415" t="e">
        <f t="shared" si="4"/>
        <v>#REF!</v>
      </c>
      <c r="I12" s="415" t="e">
        <f>+I9+I11</f>
        <v>#REF!</v>
      </c>
      <c r="J12" s="417" t="e">
        <f t="shared" si="0"/>
        <v>#REF!</v>
      </c>
      <c r="K12" s="415" t="e">
        <f>+K9+K11</f>
        <v>#REF!</v>
      </c>
      <c r="L12" s="417" t="e">
        <f t="shared" si="1"/>
        <v>#REF!</v>
      </c>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3" t="s">
        <v>85</v>
      </c>
    </row>
    <row r="3" spans="1:13" ht="29.25" customHeight="1" thickBot="1" x14ac:dyDescent="0.3">
      <c r="A3" s="1141" t="s">
        <v>89</v>
      </c>
      <c r="B3" s="1142"/>
      <c r="C3" s="1142"/>
      <c r="D3" s="1142"/>
      <c r="E3" s="1142"/>
      <c r="F3" s="1142"/>
      <c r="G3" s="1142"/>
      <c r="H3" s="1142"/>
      <c r="I3" s="1142"/>
      <c r="J3" s="1142"/>
      <c r="K3" s="1142"/>
      <c r="L3" s="1143"/>
    </row>
    <row r="4" spans="1:13" ht="52.5" customHeight="1" thickBot="1" x14ac:dyDescent="0.3">
      <c r="A4" s="425" t="s">
        <v>63</v>
      </c>
      <c r="B4" s="419" t="s">
        <v>90</v>
      </c>
      <c r="C4" s="419" t="s">
        <v>41</v>
      </c>
      <c r="D4" s="419" t="s">
        <v>93</v>
      </c>
      <c r="E4" s="419" t="s">
        <v>94</v>
      </c>
      <c r="F4" s="420" t="s">
        <v>24</v>
      </c>
      <c r="G4" s="419" t="s">
        <v>364</v>
      </c>
      <c r="H4" s="420" t="s">
        <v>42</v>
      </c>
      <c r="I4" s="421" t="s">
        <v>25</v>
      </c>
      <c r="J4" s="420" t="s">
        <v>65</v>
      </c>
      <c r="K4" s="420" t="s">
        <v>78</v>
      </c>
      <c r="L4" s="422" t="s">
        <v>44</v>
      </c>
    </row>
    <row r="5" spans="1:13" ht="28.5" customHeight="1" x14ac:dyDescent="0.25">
      <c r="A5" s="155" t="s">
        <v>46</v>
      </c>
      <c r="B5" s="156" t="e">
        <f>+#REF!</f>
        <v>#REF!</v>
      </c>
      <c r="C5" s="157" t="e">
        <f>+#REF!</f>
        <v>#REF!</v>
      </c>
      <c r="D5" s="157" t="e">
        <f>+#REF!</f>
        <v>#REF!</v>
      </c>
      <c r="E5" s="157" t="e">
        <f>+#REF!</f>
        <v>#REF!</v>
      </c>
      <c r="F5" s="157" t="e">
        <f>+#REF!</f>
        <v>#REF!</v>
      </c>
      <c r="G5" s="251" t="e">
        <f>+F5/E5</f>
        <v>#REF!</v>
      </c>
      <c r="H5" s="157" t="e">
        <f t="shared" ref="H5:H11" si="0">+E5-F5</f>
        <v>#REF!</v>
      </c>
      <c r="I5" s="157" t="e">
        <f>+#REF!</f>
        <v>#REF!</v>
      </c>
      <c r="J5" s="158" t="e">
        <f t="shared" ref="J5:J11" si="1">+I5/E5</f>
        <v>#REF!</v>
      </c>
      <c r="K5" s="157" t="e">
        <f>+#REF!</f>
        <v>#REF!</v>
      </c>
      <c r="L5" s="161" t="e">
        <f t="shared" ref="L5:L11" si="2">+K5/E5</f>
        <v>#REF!</v>
      </c>
    </row>
    <row r="6" spans="1:13" ht="34.5" customHeight="1" x14ac:dyDescent="0.25">
      <c r="A6" s="153" t="s">
        <v>166</v>
      </c>
      <c r="B6" s="149" t="e">
        <f>+#REF!</f>
        <v>#REF!</v>
      </c>
      <c r="C6" s="144" t="e">
        <f>+#REF!</f>
        <v>#REF!</v>
      </c>
      <c r="D6" s="144" t="e">
        <f>+#REF!</f>
        <v>#REF!</v>
      </c>
      <c r="E6" s="144" t="e">
        <f>+#REF!</f>
        <v>#REF!</v>
      </c>
      <c r="F6" s="144" t="e">
        <f>+#REF!</f>
        <v>#REF!</v>
      </c>
      <c r="G6" s="252" t="e">
        <f t="shared" ref="G6:G11" si="3">+F6/E6</f>
        <v>#REF!</v>
      </c>
      <c r="H6" s="144" t="e">
        <f t="shared" si="0"/>
        <v>#REF!</v>
      </c>
      <c r="I6" s="144" t="e">
        <f>+#REF!</f>
        <v>#REF!</v>
      </c>
      <c r="J6" s="159" t="e">
        <f t="shared" si="1"/>
        <v>#REF!</v>
      </c>
      <c r="K6" s="144" t="e">
        <f>+#REF!</f>
        <v>#REF!</v>
      </c>
      <c r="L6" s="162" t="e">
        <f t="shared" si="2"/>
        <v>#REF!</v>
      </c>
    </row>
    <row r="7" spans="1:13" ht="48" customHeight="1" x14ac:dyDescent="0.25">
      <c r="A7" s="153" t="s">
        <v>167</v>
      </c>
      <c r="B7" s="149" t="e">
        <f>+#REF!</f>
        <v>#REF!</v>
      </c>
      <c r="C7" s="144" t="e">
        <f>+#REF!</f>
        <v>#REF!</v>
      </c>
      <c r="D7" s="144" t="e">
        <f>+#REF!</f>
        <v>#REF!</v>
      </c>
      <c r="E7" s="144" t="e">
        <f>+#REF!</f>
        <v>#REF!</v>
      </c>
      <c r="F7" s="144" t="e">
        <f>+#REF!+#REF!</f>
        <v>#REF!</v>
      </c>
      <c r="G7" s="252" t="e">
        <f t="shared" si="3"/>
        <v>#REF!</v>
      </c>
      <c r="H7" s="144" t="e">
        <f t="shared" si="0"/>
        <v>#REF!</v>
      </c>
      <c r="I7" s="144" t="e">
        <f>+#REF!+#REF!</f>
        <v>#REF!</v>
      </c>
      <c r="J7" s="159" t="e">
        <f t="shared" si="1"/>
        <v>#REF!</v>
      </c>
      <c r="K7" s="144" t="e">
        <f>+#REF!</f>
        <v>#REF!</v>
      </c>
      <c r="L7" s="162" t="e">
        <f t="shared" si="2"/>
        <v>#REF!</v>
      </c>
    </row>
    <row r="8" spans="1:13" ht="27" customHeight="1" x14ac:dyDescent="0.25">
      <c r="A8" s="432" t="s">
        <v>49</v>
      </c>
      <c r="B8" s="433" t="e">
        <f>+#REF!</f>
        <v>#REF!</v>
      </c>
      <c r="C8" s="434" t="e">
        <f>+#REF!</f>
        <v>#REF!</v>
      </c>
      <c r="D8" s="434" t="e">
        <f>+#REF!</f>
        <v>#REF!</v>
      </c>
      <c r="E8" s="434" t="e">
        <f>+#REF!</f>
        <v>#REF!</v>
      </c>
      <c r="F8" s="434" t="e">
        <f>SUM(F5:F7)</f>
        <v>#REF!</v>
      </c>
      <c r="G8" s="435" t="e">
        <f t="shared" si="3"/>
        <v>#REF!</v>
      </c>
      <c r="H8" s="434" t="e">
        <f t="shared" si="0"/>
        <v>#REF!</v>
      </c>
      <c r="I8" s="434" t="e">
        <f>SUM(I5:I7)</f>
        <v>#REF!</v>
      </c>
      <c r="J8" s="436" t="e">
        <f>+I8/E8</f>
        <v>#REF!</v>
      </c>
      <c r="K8" s="434" t="e">
        <f>+#REF!</f>
        <v>#REF!</v>
      </c>
      <c r="L8" s="437" t="e">
        <f t="shared" si="2"/>
        <v>#REF!</v>
      </c>
    </row>
    <row r="9" spans="1:13" ht="25.5" customHeight="1" x14ac:dyDescent="0.25">
      <c r="A9" s="150" t="s">
        <v>48</v>
      </c>
      <c r="B9" s="149" t="e">
        <f>+#REF!</f>
        <v>#REF!</v>
      </c>
      <c r="C9" s="144" t="e">
        <f>+#REF!</f>
        <v>#REF!</v>
      </c>
      <c r="D9" s="147" t="e">
        <f>+#REF!</f>
        <v>#REF!</v>
      </c>
      <c r="E9" s="147" t="e">
        <f>+#REF!</f>
        <v>#REF!</v>
      </c>
      <c r="F9" s="144" t="e">
        <f>+#REF!</f>
        <v>#REF!</v>
      </c>
      <c r="G9" s="253" t="e">
        <f t="shared" si="3"/>
        <v>#REF!</v>
      </c>
      <c r="H9" s="144" t="e">
        <f t="shared" si="0"/>
        <v>#REF!</v>
      </c>
      <c r="I9" s="144" t="e">
        <f>+#REF!</f>
        <v>#REF!</v>
      </c>
      <c r="J9" s="160" t="e">
        <f t="shared" si="1"/>
        <v>#REF!</v>
      </c>
      <c r="K9" s="144" t="e">
        <f>+#REF!</f>
        <v>#REF!</v>
      </c>
      <c r="L9" s="163" t="e">
        <f t="shared" si="2"/>
        <v>#REF!</v>
      </c>
      <c r="M9" s="36"/>
    </row>
    <row r="10" spans="1:13" ht="28.5" customHeight="1" thickBot="1" x14ac:dyDescent="0.3">
      <c r="A10" s="438" t="s">
        <v>80</v>
      </c>
      <c r="B10" s="439" t="e">
        <f>+#REF!</f>
        <v>#REF!</v>
      </c>
      <c r="C10" s="440" t="e">
        <f>+#REF!</f>
        <v>#REF!</v>
      </c>
      <c r="D10" s="440" t="e">
        <f>+#REF!</f>
        <v>#REF!</v>
      </c>
      <c r="E10" s="440" t="e">
        <f>+#REF!</f>
        <v>#REF!</v>
      </c>
      <c r="F10" s="440" t="e">
        <f>+F9</f>
        <v>#REF!</v>
      </c>
      <c r="G10" s="441" t="e">
        <f t="shared" si="3"/>
        <v>#REF!</v>
      </c>
      <c r="H10" s="440" t="e">
        <f t="shared" si="0"/>
        <v>#REF!</v>
      </c>
      <c r="I10" s="440" t="e">
        <f>+#REF!</f>
        <v>#REF!</v>
      </c>
      <c r="J10" s="442" t="e">
        <f t="shared" si="1"/>
        <v>#REF!</v>
      </c>
      <c r="K10" s="440" t="e">
        <f>+#REF!</f>
        <v>#REF!</v>
      </c>
      <c r="L10" s="443" t="e">
        <f t="shared" si="2"/>
        <v>#REF!</v>
      </c>
    </row>
    <row r="11" spans="1:13" ht="24.75" customHeight="1" thickBot="1" x14ac:dyDescent="0.3">
      <c r="A11" s="426" t="s">
        <v>69</v>
      </c>
      <c r="B11" s="427" t="e">
        <f>+B10+B8</f>
        <v>#REF!</v>
      </c>
      <c r="C11" s="428" t="e">
        <f>+C10+C8</f>
        <v>#REF!</v>
      </c>
      <c r="D11" s="428" t="e">
        <f>+D10+D8</f>
        <v>#REF!</v>
      </c>
      <c r="E11" s="428" t="e">
        <f>+E10+E8</f>
        <v>#REF!</v>
      </c>
      <c r="F11" s="428" t="e">
        <f>+F10+F8</f>
        <v>#REF!</v>
      </c>
      <c r="G11" s="429" t="e">
        <f t="shared" si="3"/>
        <v>#REF!</v>
      </c>
      <c r="H11" s="428" t="e">
        <f t="shared" si="0"/>
        <v>#REF!</v>
      </c>
      <c r="I11" s="428" t="e">
        <f>+I10+I8</f>
        <v>#REF!</v>
      </c>
      <c r="J11" s="430" t="e">
        <f t="shared" si="1"/>
        <v>#REF!</v>
      </c>
      <c r="K11" s="428" t="e">
        <f>+K10+K8</f>
        <v>#REF!</v>
      </c>
      <c r="L11" s="431" t="e">
        <f t="shared" si="2"/>
        <v>#REF!</v>
      </c>
    </row>
    <row r="12" spans="1:13" x14ac:dyDescent="0.25">
      <c r="L12" s="3"/>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3" t="s">
        <v>85</v>
      </c>
    </row>
    <row r="4" spans="1:12" ht="24" thickBot="1" x14ac:dyDescent="0.3">
      <c r="A4" s="891" t="s">
        <v>88</v>
      </c>
      <c r="B4" s="892"/>
      <c r="C4" s="892"/>
      <c r="D4" s="892"/>
      <c r="E4" s="892"/>
      <c r="F4" s="892"/>
      <c r="G4" s="892"/>
      <c r="H4" s="892"/>
      <c r="I4" s="892"/>
      <c r="J4" s="892"/>
      <c r="K4" s="892"/>
      <c r="L4" s="893"/>
    </row>
    <row r="5" spans="1:12" ht="45.75" customHeight="1" thickBot="1" x14ac:dyDescent="0.3">
      <c r="A5" s="444" t="s">
        <v>63</v>
      </c>
      <c r="B5" s="445" t="s">
        <v>90</v>
      </c>
      <c r="C5" s="445" t="s">
        <v>41</v>
      </c>
      <c r="D5" s="445" t="s">
        <v>93</v>
      </c>
      <c r="E5" s="445" t="s">
        <v>94</v>
      </c>
      <c r="F5" s="446" t="s">
        <v>24</v>
      </c>
      <c r="G5" s="445" t="s">
        <v>364</v>
      </c>
      <c r="H5" s="445" t="s">
        <v>170</v>
      </c>
      <c r="I5" s="447" t="s">
        <v>25</v>
      </c>
      <c r="J5" s="448" t="s">
        <v>43</v>
      </c>
      <c r="K5" s="446" t="s">
        <v>78</v>
      </c>
      <c r="L5" s="449" t="s">
        <v>44</v>
      </c>
    </row>
    <row r="6" spans="1:12" ht="39.75" customHeight="1" x14ac:dyDescent="0.25">
      <c r="A6" s="169" t="s">
        <v>46</v>
      </c>
      <c r="B6" s="170" t="e">
        <f>+#REF!</f>
        <v>#REF!</v>
      </c>
      <c r="C6" s="171" t="e">
        <f>+#REF!</f>
        <v>#REF!</v>
      </c>
      <c r="D6" s="171" t="e">
        <f>+#REF!</f>
        <v>#REF!</v>
      </c>
      <c r="E6" s="171" t="e">
        <f>+#REF!</f>
        <v>#REF!</v>
      </c>
      <c r="F6" s="173" t="e">
        <f>+#REF!</f>
        <v>#REF!</v>
      </c>
      <c r="G6" s="254" t="e">
        <f>+F6/E6</f>
        <v>#REF!</v>
      </c>
      <c r="H6" s="174" t="e">
        <f t="shared" ref="H6:H13" si="0">+E6-F6</f>
        <v>#REF!</v>
      </c>
      <c r="I6" s="171" t="e">
        <f>+#REF!</f>
        <v>#REF!</v>
      </c>
      <c r="J6" s="172" t="e">
        <f t="shared" ref="J6:J13" si="1">+I6/E6</f>
        <v>#REF!</v>
      </c>
      <c r="K6" s="171" t="e">
        <f>+#REF!</f>
        <v>#REF!</v>
      </c>
      <c r="L6" s="175" t="e">
        <f t="shared" ref="L6:L13" si="2">+K6/E6</f>
        <v>#REF!</v>
      </c>
    </row>
    <row r="7" spans="1:12" ht="25.5" x14ac:dyDescent="0.25">
      <c r="A7" s="154" t="s">
        <v>166</v>
      </c>
      <c r="B7" s="176" t="e">
        <f>+#REF!</f>
        <v>#REF!</v>
      </c>
      <c r="C7" s="177" t="e">
        <f>+#REF!</f>
        <v>#REF!</v>
      </c>
      <c r="D7" s="177" t="e">
        <f>+#REF!</f>
        <v>#REF!</v>
      </c>
      <c r="E7" s="177" t="e">
        <f>+#REF!</f>
        <v>#REF!</v>
      </c>
      <c r="F7" s="146" t="e">
        <f>+#REF!</f>
        <v>#REF!</v>
      </c>
      <c r="G7" s="252" t="e">
        <f t="shared" ref="G7:G13" si="3">+F7/E7</f>
        <v>#REF!</v>
      </c>
      <c r="H7" s="178" t="e">
        <f t="shared" si="0"/>
        <v>#REF!</v>
      </c>
      <c r="I7" s="177" t="e">
        <f>+#REF!</f>
        <v>#REF!</v>
      </c>
      <c r="J7" s="145" t="e">
        <f t="shared" si="1"/>
        <v>#REF!</v>
      </c>
      <c r="K7" s="177" t="e">
        <f>+#REF!</f>
        <v>#REF!</v>
      </c>
      <c r="L7" s="151" t="e">
        <f t="shared" si="2"/>
        <v>#REF!</v>
      </c>
    </row>
    <row r="8" spans="1:12" ht="34.5" customHeight="1" x14ac:dyDescent="0.25">
      <c r="A8" s="154" t="s">
        <v>67</v>
      </c>
      <c r="B8" s="176" t="e">
        <f>+#REF!</f>
        <v>#REF!</v>
      </c>
      <c r="C8" s="177" t="e">
        <f>+#REF!</f>
        <v>#REF!</v>
      </c>
      <c r="D8" s="177" t="e">
        <f>+#REF!</f>
        <v>#REF!</v>
      </c>
      <c r="E8" s="177" t="e">
        <f>+#REF!</f>
        <v>#REF!</v>
      </c>
      <c r="F8" s="146" t="e">
        <f>+#REF!</f>
        <v>#REF!</v>
      </c>
      <c r="G8" s="252" t="e">
        <f t="shared" si="3"/>
        <v>#REF!</v>
      </c>
      <c r="H8" s="178" t="e">
        <f t="shared" si="0"/>
        <v>#REF!</v>
      </c>
      <c r="I8" s="177" t="e">
        <f>+#REF!</f>
        <v>#REF!</v>
      </c>
      <c r="J8" s="145" t="e">
        <f t="shared" si="1"/>
        <v>#REF!</v>
      </c>
      <c r="K8" s="177" t="e">
        <f>+#REF!</f>
        <v>#REF!</v>
      </c>
      <c r="L8" s="151" t="e">
        <f t="shared" si="2"/>
        <v>#REF!</v>
      </c>
    </row>
    <row r="9" spans="1:12" ht="38.25" x14ac:dyDescent="0.25">
      <c r="A9" s="154" t="s">
        <v>167</v>
      </c>
      <c r="B9" s="176" t="e">
        <f>+#REF!</f>
        <v>#REF!</v>
      </c>
      <c r="C9" s="177" t="e">
        <f>+#REF!</f>
        <v>#REF!</v>
      </c>
      <c r="D9" s="177" t="e">
        <f>+#REF!</f>
        <v>#REF!</v>
      </c>
      <c r="E9" s="177" t="e">
        <f>+#REF!</f>
        <v>#REF!</v>
      </c>
      <c r="F9" s="146" t="e">
        <f>+#REF!</f>
        <v>#REF!</v>
      </c>
      <c r="G9" s="252" t="e">
        <f t="shared" si="3"/>
        <v>#REF!</v>
      </c>
      <c r="H9" s="178" t="e">
        <f t="shared" si="0"/>
        <v>#REF!</v>
      </c>
      <c r="I9" s="177" t="e">
        <f>+#REF!</f>
        <v>#REF!</v>
      </c>
      <c r="J9" s="145" t="e">
        <f t="shared" si="1"/>
        <v>#REF!</v>
      </c>
      <c r="K9" s="177" t="e">
        <f>+#REF!</f>
        <v>#REF!</v>
      </c>
      <c r="L9" s="151" t="e">
        <f t="shared" si="2"/>
        <v>#REF!</v>
      </c>
    </row>
    <row r="10" spans="1:12" ht="23.25" customHeight="1" x14ac:dyDescent="0.25">
      <c r="A10" s="423" t="s">
        <v>49</v>
      </c>
      <c r="B10" s="456" t="e">
        <f>+#REF!</f>
        <v>#REF!</v>
      </c>
      <c r="C10" s="457" t="e">
        <f>+#REF!</f>
        <v>#REF!</v>
      </c>
      <c r="D10" s="457" t="e">
        <f>+#REF!</f>
        <v>#REF!</v>
      </c>
      <c r="E10" s="457" t="e">
        <f>+#REF!</f>
        <v>#REF!</v>
      </c>
      <c r="F10" s="458" t="e">
        <f>SUM(F6:F9)</f>
        <v>#REF!</v>
      </c>
      <c r="G10" s="435" t="e">
        <f t="shared" si="3"/>
        <v>#REF!</v>
      </c>
      <c r="H10" s="459" t="e">
        <f t="shared" si="0"/>
        <v>#REF!</v>
      </c>
      <c r="I10" s="457" t="e">
        <f>+#REF!</f>
        <v>#REF!</v>
      </c>
      <c r="J10" s="460" t="e">
        <f t="shared" si="1"/>
        <v>#REF!</v>
      </c>
      <c r="K10" s="457" t="e">
        <f>+#REF!</f>
        <v>#REF!</v>
      </c>
      <c r="L10" s="461" t="e">
        <f t="shared" si="2"/>
        <v>#REF!</v>
      </c>
    </row>
    <row r="11" spans="1:12" ht="26.25" customHeight="1" x14ac:dyDescent="0.25">
      <c r="A11" s="154" t="s">
        <v>48</v>
      </c>
      <c r="B11" s="176" t="e">
        <f>+#REF!</f>
        <v>#REF!</v>
      </c>
      <c r="C11" s="177" t="e">
        <f>+#REF!</f>
        <v>#REF!</v>
      </c>
      <c r="D11" s="179" t="e">
        <f>+#REF!</f>
        <v>#REF!</v>
      </c>
      <c r="E11" s="179" t="e">
        <f>+#REF!</f>
        <v>#REF!</v>
      </c>
      <c r="F11" s="146" t="e">
        <f>+#REF!</f>
        <v>#REF!</v>
      </c>
      <c r="G11" s="255" t="e">
        <f t="shared" si="3"/>
        <v>#REF!</v>
      </c>
      <c r="H11" s="178" t="e">
        <f t="shared" si="0"/>
        <v>#REF!</v>
      </c>
      <c r="I11" s="177" t="e">
        <f>+#REF!</f>
        <v>#REF!</v>
      </c>
      <c r="J11" s="148" t="e">
        <f t="shared" si="1"/>
        <v>#REF!</v>
      </c>
      <c r="K11" s="177" t="e">
        <f>+#REF!</f>
        <v>#REF!</v>
      </c>
      <c r="L11" s="152" t="e">
        <f t="shared" si="2"/>
        <v>#REF!</v>
      </c>
    </row>
    <row r="12" spans="1:12" ht="28.5" customHeight="1" thickBot="1" x14ac:dyDescent="0.3">
      <c r="A12" s="424" t="s">
        <v>80</v>
      </c>
      <c r="B12" s="462" t="e">
        <f>+B11</f>
        <v>#REF!</v>
      </c>
      <c r="C12" s="463" t="e">
        <f>+C11</f>
        <v>#REF!</v>
      </c>
      <c r="D12" s="463" t="e">
        <f>+D11</f>
        <v>#REF!</v>
      </c>
      <c r="E12" s="463" t="e">
        <f>+E11</f>
        <v>#REF!</v>
      </c>
      <c r="F12" s="464" t="e">
        <f>+F11</f>
        <v>#REF!</v>
      </c>
      <c r="G12" s="441" t="e">
        <f t="shared" si="3"/>
        <v>#REF!</v>
      </c>
      <c r="H12" s="465" t="e">
        <f t="shared" si="0"/>
        <v>#REF!</v>
      </c>
      <c r="I12" s="463" t="e">
        <f>+I11</f>
        <v>#REF!</v>
      </c>
      <c r="J12" s="441" t="e">
        <f t="shared" si="1"/>
        <v>#REF!</v>
      </c>
      <c r="K12" s="463" t="e">
        <f>+K11</f>
        <v>#REF!</v>
      </c>
      <c r="L12" s="466" t="e">
        <f t="shared" si="2"/>
        <v>#REF!</v>
      </c>
    </row>
    <row r="13" spans="1:12" ht="37.5" customHeight="1" thickBot="1" x14ac:dyDescent="0.3">
      <c r="A13" s="418" t="s">
        <v>69</v>
      </c>
      <c r="B13" s="450" t="e">
        <f>+B12+B10</f>
        <v>#REF!</v>
      </c>
      <c r="C13" s="451" t="e">
        <f>+C12+C10</f>
        <v>#REF!</v>
      </c>
      <c r="D13" s="451" t="e">
        <f>+D12+D10</f>
        <v>#REF!</v>
      </c>
      <c r="E13" s="451" t="e">
        <f>+E12+E10</f>
        <v>#REF!</v>
      </c>
      <c r="F13" s="452" t="e">
        <f>+F12+F10</f>
        <v>#REF!</v>
      </c>
      <c r="G13" s="429" t="e">
        <f t="shared" si="3"/>
        <v>#REF!</v>
      </c>
      <c r="H13" s="453" t="e">
        <f t="shared" si="0"/>
        <v>#REF!</v>
      </c>
      <c r="I13" s="451" t="e">
        <f>+I12+I10</f>
        <v>#REF!</v>
      </c>
      <c r="J13" s="454" t="e">
        <f t="shared" si="1"/>
        <v>#REF!</v>
      </c>
      <c r="K13" s="451" t="e">
        <f>+K12+K10</f>
        <v>#REF!</v>
      </c>
      <c r="L13" s="455"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32"/>
  <sheetViews>
    <sheetView tabSelected="1" topLeftCell="C4" zoomScale="80" zoomScaleNormal="80" workbookViewId="0">
      <selection activeCell="N1" sqref="N1:N1048576"/>
    </sheetView>
  </sheetViews>
  <sheetFormatPr baseColWidth="10" defaultColWidth="9.140625" defaultRowHeight="15" x14ac:dyDescent="0.25"/>
  <cols>
    <col min="1" max="1" width="40.28515625" customWidth="1"/>
    <col min="2" max="2" width="18.42578125" hidden="1" customWidth="1"/>
    <col min="3" max="3" width="20.7109375" customWidth="1"/>
    <col min="4" max="4" width="15.5703125" hidden="1" customWidth="1"/>
    <col min="5" max="5" width="18.57031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894" t="s">
        <v>243</v>
      </c>
      <c r="B3" s="894"/>
      <c r="C3" s="894"/>
      <c r="D3" s="894"/>
      <c r="E3" s="894"/>
      <c r="F3" s="894"/>
      <c r="G3" s="894"/>
      <c r="H3" s="894"/>
      <c r="I3" s="894"/>
      <c r="J3" s="894"/>
      <c r="K3" s="894"/>
      <c r="L3" s="894"/>
      <c r="M3" s="894"/>
      <c r="N3" s="894"/>
      <c r="O3" s="894"/>
      <c r="P3" s="482"/>
    </row>
    <row r="4" spans="1:20" ht="30.75" customHeight="1" x14ac:dyDescent="0.5">
      <c r="A4" s="895" t="s">
        <v>553</v>
      </c>
      <c r="B4" s="895"/>
      <c r="C4" s="895"/>
      <c r="D4" s="895"/>
      <c r="E4" s="895"/>
      <c r="F4" s="895"/>
      <c r="G4" s="895"/>
      <c r="H4" s="895"/>
      <c r="I4" s="895"/>
      <c r="J4" s="895"/>
      <c r="K4" s="895"/>
      <c r="L4" s="895"/>
      <c r="M4" s="895"/>
      <c r="N4" s="895"/>
      <c r="O4" s="895"/>
    </row>
    <row r="5" spans="1:20" ht="30.75" customHeight="1" x14ac:dyDescent="0.5">
      <c r="A5" s="900"/>
      <c r="B5" s="895"/>
      <c r="C5" s="895"/>
      <c r="D5" s="895"/>
      <c r="E5" s="895"/>
      <c r="F5" s="895"/>
      <c r="G5" s="895"/>
      <c r="H5" s="895"/>
      <c r="I5" s="895"/>
      <c r="J5" s="895"/>
      <c r="K5" s="895"/>
      <c r="L5" s="895"/>
      <c r="M5" s="895"/>
      <c r="N5" s="895"/>
      <c r="O5" s="895"/>
      <c r="P5" s="895"/>
    </row>
    <row r="6" spans="1:20" ht="24.75" customHeight="1" x14ac:dyDescent="0.25">
      <c r="A6" s="896" t="s">
        <v>64</v>
      </c>
      <c r="B6" s="897"/>
      <c r="C6" s="897"/>
      <c r="D6" s="897"/>
      <c r="E6" s="897"/>
      <c r="F6" s="897"/>
      <c r="G6" s="897"/>
      <c r="H6" s="897"/>
      <c r="I6" s="897"/>
      <c r="J6" s="897"/>
      <c r="K6" s="897"/>
      <c r="L6" s="897"/>
      <c r="M6" s="897"/>
      <c r="N6" s="897"/>
      <c r="O6" s="897"/>
      <c r="P6" s="897"/>
    </row>
    <row r="7" spans="1:20" ht="22.5" customHeight="1" thickBot="1" x14ac:dyDescent="0.3">
      <c r="A7" s="898" t="s">
        <v>59</v>
      </c>
      <c r="B7" s="899"/>
      <c r="C7" s="899"/>
      <c r="D7" s="899"/>
      <c r="E7" s="899"/>
      <c r="F7" s="899"/>
      <c r="G7" s="899"/>
      <c r="H7" s="899"/>
      <c r="I7" s="899"/>
      <c r="J7" s="899"/>
      <c r="K7" s="899"/>
      <c r="L7" s="899"/>
      <c r="M7" s="899"/>
      <c r="N7" s="899"/>
      <c r="O7" s="899"/>
      <c r="P7" s="899"/>
    </row>
    <row r="8" spans="1:20" s="139" customFormat="1" ht="80.25" customHeight="1" thickBot="1" x14ac:dyDescent="0.25">
      <c r="A8" s="469" t="s">
        <v>169</v>
      </c>
      <c r="B8" s="470" t="s">
        <v>91</v>
      </c>
      <c r="C8" s="474" t="s">
        <v>168</v>
      </c>
      <c r="D8" s="788" t="s">
        <v>521</v>
      </c>
      <c r="E8" s="474" t="s">
        <v>549</v>
      </c>
      <c r="F8" s="788" t="s">
        <v>518</v>
      </c>
      <c r="G8" s="474" t="s">
        <v>24</v>
      </c>
      <c r="H8" s="474" t="s">
        <v>364</v>
      </c>
      <c r="I8" s="474" t="s">
        <v>170</v>
      </c>
      <c r="J8" s="474" t="s">
        <v>25</v>
      </c>
      <c r="K8" s="475" t="s">
        <v>233</v>
      </c>
      <c r="L8" s="475" t="s">
        <v>385</v>
      </c>
      <c r="M8" s="474" t="s">
        <v>78</v>
      </c>
      <c r="N8" s="474" t="s">
        <v>386</v>
      </c>
      <c r="O8" s="789" t="s">
        <v>392</v>
      </c>
      <c r="P8" s="550" t="s">
        <v>28</v>
      </c>
    </row>
    <row r="9" spans="1:20" ht="30" customHeight="1" x14ac:dyDescent="0.25">
      <c r="A9" s="387" t="s">
        <v>46</v>
      </c>
      <c r="B9" s="306">
        <v>60602.600000000006</v>
      </c>
      <c r="C9" s="239">
        <v>60602.600000000006</v>
      </c>
      <c r="D9" s="239" t="e">
        <v>#REF!</v>
      </c>
      <c r="E9" s="239">
        <v>0</v>
      </c>
      <c r="F9" s="239">
        <v>60602.600000000006</v>
      </c>
      <c r="G9" s="239">
        <v>59618.204745000003</v>
      </c>
      <c r="H9" s="46">
        <v>0.98375655079155011</v>
      </c>
      <c r="I9" s="241">
        <v>984.39525500000309</v>
      </c>
      <c r="J9" s="239">
        <v>31677.749811000002</v>
      </c>
      <c r="K9" s="46">
        <v>0.52271271877774217</v>
      </c>
      <c r="L9" s="46" t="s">
        <v>66</v>
      </c>
      <c r="M9" s="239">
        <v>31544.209710000003</v>
      </c>
      <c r="N9" s="46" t="s">
        <v>66</v>
      </c>
      <c r="O9" s="790">
        <v>0.52050918128925161</v>
      </c>
      <c r="P9" s="783" t="e">
        <v>#REF!</v>
      </c>
      <c r="R9" s="48"/>
    </row>
    <row r="10" spans="1:20" ht="42" customHeight="1" x14ac:dyDescent="0.25">
      <c r="A10" s="388" t="s">
        <v>166</v>
      </c>
      <c r="B10" s="239">
        <v>13507.3</v>
      </c>
      <c r="C10" s="239">
        <v>22471.29</v>
      </c>
      <c r="D10" s="239" t="e">
        <v>#REF!</v>
      </c>
      <c r="E10" s="239">
        <v>0</v>
      </c>
      <c r="F10" s="239">
        <v>22471.29</v>
      </c>
      <c r="G10" s="240">
        <v>13157.120013619999</v>
      </c>
      <c r="H10" s="46">
        <v>0.58550799769928641</v>
      </c>
      <c r="I10" s="241">
        <v>9314.1699863800022</v>
      </c>
      <c r="J10" s="239">
        <v>10121.30072252</v>
      </c>
      <c r="K10" s="46">
        <v>0.45041031122467823</v>
      </c>
      <c r="L10" s="46" t="s">
        <v>66</v>
      </c>
      <c r="M10" s="239">
        <v>6585.7070996399998</v>
      </c>
      <c r="N10" s="46" t="s">
        <v>66</v>
      </c>
      <c r="O10" s="790">
        <v>0.29307205325728963</v>
      </c>
      <c r="P10" s="784" t="e">
        <v>#REF!</v>
      </c>
      <c r="R10" s="48"/>
    </row>
    <row r="11" spans="1:20" ht="42" customHeight="1" x14ac:dyDescent="0.25">
      <c r="A11" s="388" t="s">
        <v>67</v>
      </c>
      <c r="B11" s="239">
        <v>1034083.5</v>
      </c>
      <c r="C11" s="239">
        <v>1068083.5</v>
      </c>
      <c r="D11" s="239" t="e">
        <v>#REF!</v>
      </c>
      <c r="E11" s="239">
        <v>324067</v>
      </c>
      <c r="F11" s="239">
        <v>744016.5</v>
      </c>
      <c r="G11" s="240">
        <v>672403.53275728994</v>
      </c>
      <c r="H11" s="46">
        <v>0.90374814638827228</v>
      </c>
      <c r="I11" s="241">
        <v>71612.96724271006</v>
      </c>
      <c r="J11" s="239">
        <v>397644.97160323994</v>
      </c>
      <c r="K11" s="46">
        <v>0.53445719497247701</v>
      </c>
      <c r="L11" s="560">
        <v>0.6</v>
      </c>
      <c r="M11" s="239">
        <v>107300.0681322</v>
      </c>
      <c r="N11" s="560">
        <v>0.3</v>
      </c>
      <c r="O11" s="790">
        <v>0.14421732331500714</v>
      </c>
      <c r="P11" s="784" t="e">
        <v>#REF!</v>
      </c>
      <c r="R11" s="48"/>
      <c r="S11" s="48"/>
      <c r="T11" s="48"/>
    </row>
    <row r="12" spans="1:20" ht="71.25" customHeight="1" x14ac:dyDescent="0.25">
      <c r="A12" s="388" t="s">
        <v>167</v>
      </c>
      <c r="B12" s="239">
        <v>3140.1</v>
      </c>
      <c r="C12" s="239">
        <v>3176.11</v>
      </c>
      <c r="D12" s="239" t="e">
        <v>#REF!</v>
      </c>
      <c r="E12" s="239">
        <v>0</v>
      </c>
      <c r="F12" s="239">
        <v>3176.11</v>
      </c>
      <c r="G12" s="239">
        <v>212.21</v>
      </c>
      <c r="H12" s="46">
        <v>6.6814436527702123E-2</v>
      </c>
      <c r="I12" s="241">
        <v>2963.9</v>
      </c>
      <c r="J12" s="239">
        <v>210.70150000000001</v>
      </c>
      <c r="K12" s="46">
        <v>6.6339484463699305E-2</v>
      </c>
      <c r="L12" s="46" t="s">
        <v>66</v>
      </c>
      <c r="M12" s="239">
        <v>210.70150000000001</v>
      </c>
      <c r="N12" s="46" t="s">
        <v>66</v>
      </c>
      <c r="O12" s="790">
        <v>6.6339484463699305E-2</v>
      </c>
      <c r="P12" s="784" t="e">
        <v>#REF!</v>
      </c>
      <c r="Q12" s="48"/>
      <c r="R12" s="48"/>
    </row>
    <row r="13" spans="1:20" ht="30" customHeight="1" x14ac:dyDescent="0.25">
      <c r="A13" s="389" t="s">
        <v>49</v>
      </c>
      <c r="B13" s="344">
        <v>1111333.5</v>
      </c>
      <c r="C13" s="344">
        <v>1154333.5000000002</v>
      </c>
      <c r="D13" s="344" t="e">
        <v>#REF!</v>
      </c>
      <c r="E13" s="344">
        <v>324067</v>
      </c>
      <c r="F13" s="344">
        <v>830266.50000000023</v>
      </c>
      <c r="G13" s="344">
        <v>745391.0675159099</v>
      </c>
      <c r="H13" s="345">
        <v>0.89777326619333631</v>
      </c>
      <c r="I13" s="346">
        <v>84875.432484090328</v>
      </c>
      <c r="J13" s="344">
        <v>439654.72363675997</v>
      </c>
      <c r="K13" s="345">
        <v>0.52953446108780722</v>
      </c>
      <c r="L13" s="345">
        <v>0.6</v>
      </c>
      <c r="M13" s="344">
        <v>145640.68644183999</v>
      </c>
      <c r="N13" s="345">
        <v>0.3</v>
      </c>
      <c r="O13" s="791">
        <v>0.17541438374526727</v>
      </c>
      <c r="P13" s="785" t="e">
        <v>#REF!</v>
      </c>
      <c r="Q13" s="48"/>
      <c r="R13" s="48"/>
    </row>
    <row r="14" spans="1:20" ht="48" customHeight="1" x14ac:dyDescent="0.25">
      <c r="A14" s="388" t="s">
        <v>80</v>
      </c>
      <c r="B14" s="239">
        <v>397622.82632200001</v>
      </c>
      <c r="C14" s="239">
        <v>397622.82632200001</v>
      </c>
      <c r="D14" s="239" t="e">
        <v>#REF!</v>
      </c>
      <c r="E14" s="239">
        <v>0</v>
      </c>
      <c r="F14" s="304">
        <v>397622.82632200001</v>
      </c>
      <c r="G14" s="239">
        <v>335366.25600362994</v>
      </c>
      <c r="H14" s="46">
        <v>0.84342807757230243</v>
      </c>
      <c r="I14" s="241">
        <v>62256.570318370068</v>
      </c>
      <c r="J14" s="239">
        <v>192720.67586840002</v>
      </c>
      <c r="K14" s="46">
        <v>0.4846821236372692</v>
      </c>
      <c r="L14" s="560">
        <v>0.6</v>
      </c>
      <c r="M14" s="239">
        <v>27185.292779670006</v>
      </c>
      <c r="N14" s="560">
        <v>0.3</v>
      </c>
      <c r="O14" s="790">
        <v>6.8369547671931222E-2</v>
      </c>
      <c r="P14" s="784" t="e">
        <v>#REF!</v>
      </c>
      <c r="Q14" s="48"/>
      <c r="R14" s="48"/>
    </row>
    <row r="15" spans="1:20" ht="29.25" customHeight="1" x14ac:dyDescent="0.25">
      <c r="A15" s="389" t="s">
        <v>68</v>
      </c>
      <c r="B15" s="344">
        <v>397622.82632200001</v>
      </c>
      <c r="C15" s="344">
        <v>397622.82632200001</v>
      </c>
      <c r="D15" s="344" t="e">
        <v>#REF!</v>
      </c>
      <c r="E15" s="344">
        <v>0</v>
      </c>
      <c r="F15" s="344">
        <v>397622.82632200001</v>
      </c>
      <c r="G15" s="344">
        <v>335366.25600362994</v>
      </c>
      <c r="H15" s="345">
        <v>0.84342807757230243</v>
      </c>
      <c r="I15" s="346">
        <v>62256.570318370068</v>
      </c>
      <c r="J15" s="344">
        <v>192720.67586840002</v>
      </c>
      <c r="K15" s="345">
        <v>0.4846821236372692</v>
      </c>
      <c r="L15" s="345">
        <v>0.6</v>
      </c>
      <c r="M15" s="344">
        <v>27185.292779670006</v>
      </c>
      <c r="N15" s="345">
        <v>0.3</v>
      </c>
      <c r="O15" s="791">
        <v>6.8369547671931222E-2</v>
      </c>
      <c r="P15" s="785" t="e">
        <v>#REF!</v>
      </c>
      <c r="Q15" s="48"/>
      <c r="R15" s="48"/>
    </row>
    <row r="16" spans="1:20" ht="29.25" customHeight="1" x14ac:dyDescent="0.25">
      <c r="A16" s="390" t="s">
        <v>276</v>
      </c>
      <c r="B16" s="347">
        <v>1508956.326322</v>
      </c>
      <c r="C16" s="347">
        <v>1551956.3263220002</v>
      </c>
      <c r="D16" s="347" t="e">
        <v>#REF!</v>
      </c>
      <c r="E16" s="347">
        <v>324067</v>
      </c>
      <c r="F16" s="347">
        <v>1227889.3263220002</v>
      </c>
      <c r="G16" s="347">
        <v>1080757.3235195398</v>
      </c>
      <c r="H16" s="348">
        <v>0.88017486621275776</v>
      </c>
      <c r="I16" s="349">
        <v>147132.0028024604</v>
      </c>
      <c r="J16" s="347">
        <v>632375.39950516005</v>
      </c>
      <c r="K16" s="348">
        <v>0.51501009573832446</v>
      </c>
      <c r="L16" s="565">
        <v>0.6</v>
      </c>
      <c r="M16" s="347">
        <v>172825.97922151</v>
      </c>
      <c r="N16" s="565">
        <v>0.3</v>
      </c>
      <c r="O16" s="792">
        <v>0.14075045325069332</v>
      </c>
      <c r="P16" s="786" t="e">
        <v>#REF!</v>
      </c>
      <c r="R16" s="48"/>
    </row>
    <row r="17" spans="1:19" ht="38.25" hidden="1" customHeight="1" x14ac:dyDescent="0.25">
      <c r="A17" s="388" t="s">
        <v>278</v>
      </c>
      <c r="B17" s="304">
        <v>0</v>
      </c>
      <c r="C17" s="304">
        <v>0</v>
      </c>
      <c r="D17" s="305">
        <v>0</v>
      </c>
      <c r="E17" s="305">
        <v>0</v>
      </c>
      <c r="F17" s="304">
        <v>0</v>
      </c>
      <c r="G17" s="240">
        <v>0</v>
      </c>
      <c r="H17" s="46">
        <v>0</v>
      </c>
      <c r="I17" s="241">
        <v>0</v>
      </c>
      <c r="J17" s="239">
        <v>0</v>
      </c>
      <c r="K17" s="46">
        <v>0</v>
      </c>
      <c r="L17" s="46" t="s">
        <v>66</v>
      </c>
      <c r="M17" s="239">
        <v>0</v>
      </c>
      <c r="N17" s="77" t="s">
        <v>66</v>
      </c>
      <c r="O17" s="790">
        <v>0</v>
      </c>
      <c r="P17" s="784">
        <v>0</v>
      </c>
      <c r="R17" s="48"/>
    </row>
    <row r="18" spans="1:19" ht="44.25" hidden="1" customHeight="1" x14ac:dyDescent="0.25">
      <c r="A18" s="471" t="s">
        <v>307</v>
      </c>
      <c r="B18" s="347">
        <v>0</v>
      </c>
      <c r="C18" s="347">
        <v>0</v>
      </c>
      <c r="D18" s="347">
        <v>0</v>
      </c>
      <c r="E18" s="347">
        <v>0</v>
      </c>
      <c r="F18" s="347">
        <v>0</v>
      </c>
      <c r="G18" s="347">
        <v>0</v>
      </c>
      <c r="H18" s="348">
        <v>0</v>
      </c>
      <c r="I18" s="349">
        <v>0</v>
      </c>
      <c r="J18" s="347">
        <v>0</v>
      </c>
      <c r="K18" s="348">
        <v>0</v>
      </c>
      <c r="L18" s="348" t="s">
        <v>66</v>
      </c>
      <c r="M18" s="347">
        <v>0</v>
      </c>
      <c r="N18" s="348" t="s">
        <v>66</v>
      </c>
      <c r="O18" s="792">
        <v>0</v>
      </c>
      <c r="P18" s="786">
        <v>0</v>
      </c>
      <c r="R18" s="48"/>
    </row>
    <row r="19" spans="1:19" ht="29.25" customHeight="1" thickBot="1" x14ac:dyDescent="0.3">
      <c r="A19" s="391" t="s">
        <v>302</v>
      </c>
      <c r="B19" s="392">
        <v>1508956.326322</v>
      </c>
      <c r="C19" s="392">
        <v>1551956.3263220002</v>
      </c>
      <c r="D19" s="392" t="e">
        <v>#REF!</v>
      </c>
      <c r="E19" s="392">
        <v>324067</v>
      </c>
      <c r="F19" s="392">
        <v>1227889.3263220002</v>
      </c>
      <c r="G19" s="392">
        <v>1080757.3235195398</v>
      </c>
      <c r="H19" s="393">
        <v>0.88017486621275776</v>
      </c>
      <c r="I19" s="394">
        <v>147132.00280246045</v>
      </c>
      <c r="J19" s="392">
        <v>632375.39950516005</v>
      </c>
      <c r="K19" s="393">
        <v>0.51501009573832446</v>
      </c>
      <c r="L19" s="393">
        <v>0.6</v>
      </c>
      <c r="M19" s="392">
        <v>172825.97922151</v>
      </c>
      <c r="N19" s="393">
        <v>0.3</v>
      </c>
      <c r="O19" s="793">
        <v>0.14075045325069332</v>
      </c>
      <c r="P19" s="787" t="e">
        <v>#REF!</v>
      </c>
      <c r="S19" s="48"/>
    </row>
    <row r="20" spans="1:19" x14ac:dyDescent="0.25">
      <c r="A20" s="216" t="s">
        <v>554</v>
      </c>
      <c r="B20" s="216"/>
      <c r="C20" s="216"/>
      <c r="D20" s="556"/>
      <c r="E20" s="556"/>
      <c r="F20" s="216"/>
      <c r="G20" s="216"/>
      <c r="H20" s="216"/>
      <c r="I20" s="216"/>
      <c r="J20" s="556"/>
      <c r="K20" s="216"/>
      <c r="L20" s="216"/>
      <c r="M20" s="216"/>
      <c r="N20" s="216"/>
      <c r="O20" s="216"/>
      <c r="P20" s="481"/>
    </row>
    <row r="21" spans="1:19" s="122" customFormat="1" x14ac:dyDescent="0.25">
      <c r="C21" s="572"/>
      <c r="F21" s="571"/>
    </row>
    <row r="22" spans="1:19" s="122" customFormat="1" x14ac:dyDescent="0.25"/>
    <row r="23" spans="1:19" s="122" customFormat="1" x14ac:dyDescent="0.25"/>
    <row r="29" spans="1:19" ht="21.75" customHeight="1" x14ac:dyDescent="0.25"/>
    <row r="30" spans="1:19" ht="29.25" customHeight="1" x14ac:dyDescent="0.25"/>
    <row r="31" spans="1:19" ht="23.25" customHeight="1" x14ac:dyDescent="0.25">
      <c r="D31" t="e">
        <v>#REF!</v>
      </c>
      <c r="F31" s="230"/>
      <c r="G31" s="230"/>
      <c r="H31" s="230"/>
      <c r="I31" s="230"/>
      <c r="J31" s="230"/>
    </row>
    <row r="32" spans="1:19" ht="23.25" customHeight="1" x14ac:dyDescent="0.25">
      <c r="B32" s="48"/>
      <c r="F32" s="230"/>
      <c r="G32" s="230"/>
      <c r="H32" s="230"/>
      <c r="I32" s="230"/>
      <c r="J32" s="230"/>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6"/>
  <sheetViews>
    <sheetView topLeftCell="A100" zoomScale="70" zoomScaleNormal="70" workbookViewId="0">
      <selection activeCell="E106" sqref="E106"/>
    </sheetView>
  </sheetViews>
  <sheetFormatPr baseColWidth="10" defaultColWidth="9.140625" defaultRowHeight="15" x14ac:dyDescent="0.25"/>
  <cols>
    <col min="1" max="1" width="33.42578125" style="528" customWidth="1"/>
    <col min="2" max="2" width="28.85546875" style="598" customWidth="1"/>
    <col min="3" max="3" width="49.140625" style="526" customWidth="1"/>
    <col min="4" max="4" width="42.7109375" style="530" customWidth="1"/>
    <col min="5" max="5" width="17.42578125" style="48" customWidth="1"/>
    <col min="6" max="6" width="18" customWidth="1"/>
    <col min="7" max="7" width="17.7109375" customWidth="1"/>
    <col min="8" max="8" width="22.5703125" customWidth="1"/>
    <col min="9" max="9" width="19.42578125" customWidth="1"/>
    <col min="10" max="10" width="12.140625" style="259" customWidth="1"/>
    <col min="11" max="11" width="19.7109375" customWidth="1"/>
    <col min="12" max="12" width="18.42578125" customWidth="1"/>
    <col min="13" max="13" width="17.7109375" style="532" customWidth="1"/>
    <col min="14" max="14" width="20.5703125" style="226" customWidth="1"/>
    <col min="15" max="15" width="15.85546875" style="122" customWidth="1"/>
    <col min="16" max="16" width="11.85546875" style="226" customWidth="1"/>
    <col min="17" max="17" width="11.85546875" style="122" hidden="1" customWidth="1"/>
    <col min="18" max="18" width="17.85546875" style="876" customWidth="1"/>
    <col min="19" max="19" width="26.28515625" style="876" customWidth="1"/>
  </cols>
  <sheetData>
    <row r="2" spans="1:19" ht="26.25" customHeight="1" x14ac:dyDescent="0.25">
      <c r="A2" s="931" t="s">
        <v>230</v>
      </c>
      <c r="B2" s="932"/>
      <c r="C2" s="932"/>
      <c r="D2" s="932"/>
      <c r="E2" s="932"/>
      <c r="F2" s="932"/>
      <c r="G2" s="932"/>
      <c r="H2" s="932"/>
      <c r="I2" s="932"/>
      <c r="J2" s="932"/>
      <c r="K2" s="932"/>
      <c r="L2" s="932"/>
      <c r="M2" s="933"/>
      <c r="N2" s="932"/>
      <c r="O2" s="932"/>
      <c r="P2" s="932"/>
      <c r="Q2" s="932"/>
    </row>
    <row r="3" spans="1:19" ht="21.75" customHeight="1" x14ac:dyDescent="0.25">
      <c r="A3" s="497"/>
      <c r="B3" s="599"/>
      <c r="C3" s="476"/>
      <c r="D3" s="529"/>
      <c r="E3" s="514"/>
      <c r="F3" s="513"/>
      <c r="G3" s="513"/>
      <c r="H3" s="513"/>
      <c r="I3" s="513"/>
      <c r="J3" s="513"/>
      <c r="K3" s="513"/>
      <c r="L3" s="513"/>
      <c r="M3" s="531"/>
      <c r="N3" s="513"/>
      <c r="O3" s="515"/>
      <c r="P3" s="513"/>
      <c r="Q3" s="515"/>
    </row>
    <row r="4" spans="1:19" ht="29.25" customHeight="1" x14ac:dyDescent="0.25">
      <c r="A4" s="934" t="s">
        <v>553</v>
      </c>
      <c r="B4" s="935"/>
      <c r="C4" s="935"/>
      <c r="D4" s="935"/>
      <c r="E4" s="935"/>
      <c r="F4" s="935"/>
      <c r="G4" s="935"/>
      <c r="H4" s="935"/>
      <c r="I4" s="935"/>
      <c r="J4" s="935"/>
      <c r="K4" s="935"/>
      <c r="L4" s="935"/>
      <c r="M4" s="936"/>
      <c r="N4" s="935"/>
      <c r="O4" s="935"/>
      <c r="P4" s="935"/>
      <c r="Q4" s="935"/>
    </row>
    <row r="5" spans="1:19" ht="14.25" customHeight="1" thickBot="1" x14ac:dyDescent="0.3">
      <c r="A5" s="937"/>
      <c r="B5" s="938"/>
      <c r="C5" s="938"/>
      <c r="D5" s="938"/>
      <c r="E5" s="938"/>
      <c r="F5" s="938"/>
      <c r="G5" s="938"/>
      <c r="H5" s="938"/>
      <c r="I5" s="938"/>
      <c r="J5" s="938"/>
      <c r="K5" s="938"/>
      <c r="L5" s="938"/>
      <c r="M5" s="939"/>
      <c r="N5" s="938"/>
      <c r="O5" s="938"/>
      <c r="P5" s="938"/>
      <c r="Q5" s="938"/>
    </row>
    <row r="6" spans="1:19" s="226" customFormat="1" ht="68.25" customHeight="1" thickBot="1" x14ac:dyDescent="0.3">
      <c r="A6" s="473" t="s">
        <v>6</v>
      </c>
      <c r="B6" s="491" t="s">
        <v>7</v>
      </c>
      <c r="C6" s="472" t="s">
        <v>551</v>
      </c>
      <c r="D6" s="474" t="s">
        <v>482</v>
      </c>
      <c r="E6" s="490" t="s">
        <v>91</v>
      </c>
      <c r="F6" s="474" t="s">
        <v>168</v>
      </c>
      <c r="G6" s="474" t="s">
        <v>549</v>
      </c>
      <c r="H6" s="474" t="s">
        <v>550</v>
      </c>
      <c r="I6" s="474" t="s">
        <v>24</v>
      </c>
      <c r="J6" s="475" t="s">
        <v>364</v>
      </c>
      <c r="K6" s="474" t="s">
        <v>173</v>
      </c>
      <c r="L6" s="474" t="s">
        <v>170</v>
      </c>
      <c r="M6" s="474" t="s">
        <v>25</v>
      </c>
      <c r="N6" s="474" t="s">
        <v>43</v>
      </c>
      <c r="O6" s="474" t="s">
        <v>78</v>
      </c>
      <c r="P6" s="492" t="s">
        <v>294</v>
      </c>
      <c r="Q6" s="492" t="s">
        <v>28</v>
      </c>
      <c r="R6" s="877"/>
      <c r="S6" s="877"/>
    </row>
    <row r="7" spans="1:19" ht="69.75" customHeight="1" x14ac:dyDescent="0.25">
      <c r="A7" s="942" t="s">
        <v>324</v>
      </c>
      <c r="B7" s="763" t="s">
        <v>131</v>
      </c>
      <c r="C7" s="517" t="s">
        <v>313</v>
      </c>
      <c r="D7" s="44" t="s">
        <v>313</v>
      </c>
      <c r="E7" s="601">
        <v>29017.5</v>
      </c>
      <c r="F7" s="602">
        <v>29017.5</v>
      </c>
      <c r="G7" s="602">
        <v>0</v>
      </c>
      <c r="H7" s="602">
        <v>29017.5</v>
      </c>
      <c r="I7" s="603">
        <v>25402.241257319998</v>
      </c>
      <c r="J7" s="604">
        <v>0.87541108838873083</v>
      </c>
      <c r="K7" s="602">
        <v>9434.3024423199986</v>
      </c>
      <c r="L7" s="601">
        <v>3615.2587426800019</v>
      </c>
      <c r="M7" s="601">
        <v>15967.938815</v>
      </c>
      <c r="N7" s="604">
        <v>0.55028651038166621</v>
      </c>
      <c r="O7" s="602">
        <v>1602.09283</v>
      </c>
      <c r="P7" s="604">
        <v>5.5211263203239429E-2</v>
      </c>
      <c r="Q7" s="829" t="e">
        <v>#REF!</v>
      </c>
      <c r="R7" s="878"/>
    </row>
    <row r="8" spans="1:19" s="220" customFormat="1" ht="74.25" customHeight="1" x14ac:dyDescent="0.25">
      <c r="A8" s="943"/>
      <c r="B8" s="764" t="s">
        <v>128</v>
      </c>
      <c r="C8" s="518" t="s">
        <v>312</v>
      </c>
      <c r="D8" s="310" t="s">
        <v>312</v>
      </c>
      <c r="E8" s="605">
        <v>10400.034</v>
      </c>
      <c r="F8" s="605">
        <v>10400.034</v>
      </c>
      <c r="G8" s="603">
        <v>0</v>
      </c>
      <c r="H8" s="603">
        <v>10400.034</v>
      </c>
      <c r="I8" s="603">
        <v>10229.700666999999</v>
      </c>
      <c r="J8" s="606">
        <v>0.98362184844780309</v>
      </c>
      <c r="K8" s="603">
        <v>9642.3340009999993</v>
      </c>
      <c r="L8" s="603">
        <v>170.33333300000049</v>
      </c>
      <c r="M8" s="603">
        <v>587.36666600000001</v>
      </c>
      <c r="N8" s="606">
        <v>5.6477379400875036E-2</v>
      </c>
      <c r="O8" s="605">
        <v>39.933332999999998</v>
      </c>
      <c r="P8" s="606">
        <v>3.8397310047255614E-3</v>
      </c>
      <c r="Q8" s="830">
        <v>39.933332999999998</v>
      </c>
      <c r="R8" s="876"/>
      <c r="S8" s="876"/>
    </row>
    <row r="9" spans="1:19" ht="24.75" customHeight="1" x14ac:dyDescent="0.25">
      <c r="A9" s="943"/>
      <c r="B9" s="967" t="s">
        <v>47</v>
      </c>
      <c r="C9" s="968"/>
      <c r="D9" s="969"/>
      <c r="E9" s="607">
        <v>39417.534</v>
      </c>
      <c r="F9" s="608">
        <v>39417.534</v>
      </c>
      <c r="G9" s="608">
        <v>0</v>
      </c>
      <c r="H9" s="608">
        <v>39417.534</v>
      </c>
      <c r="I9" s="608">
        <v>35631.941924319995</v>
      </c>
      <c r="J9" s="609">
        <v>0.90396172232184779</v>
      </c>
      <c r="K9" s="608">
        <v>19076.63644332</v>
      </c>
      <c r="L9" s="607">
        <v>3785.5920756800042</v>
      </c>
      <c r="M9" s="607">
        <v>16555.305480999999</v>
      </c>
      <c r="N9" s="609">
        <v>0.41999850830343671</v>
      </c>
      <c r="O9" s="608">
        <v>1642.026163</v>
      </c>
      <c r="P9" s="609">
        <v>4.1657252404475632E-2</v>
      </c>
      <c r="Q9" s="831" t="e">
        <v>#REF!</v>
      </c>
    </row>
    <row r="10" spans="1:19" ht="94.5" customHeight="1" x14ac:dyDescent="0.25">
      <c r="A10" s="943"/>
      <c r="B10" s="764" t="s">
        <v>531</v>
      </c>
      <c r="C10" s="517" t="s">
        <v>523</v>
      </c>
      <c r="D10" s="596" t="s">
        <v>532</v>
      </c>
      <c r="E10" s="798">
        <v>18000</v>
      </c>
      <c r="F10" s="799">
        <v>18000</v>
      </c>
      <c r="G10" s="602">
        <v>0</v>
      </c>
      <c r="H10" s="603">
        <v>18000</v>
      </c>
      <c r="I10" s="610">
        <v>16905</v>
      </c>
      <c r="J10" s="604">
        <v>0.93916666666666671</v>
      </c>
      <c r="K10" s="602">
        <v>2443.6490360000007</v>
      </c>
      <c r="L10" s="601">
        <v>1095</v>
      </c>
      <c r="M10" s="601">
        <v>14461.350963999999</v>
      </c>
      <c r="N10" s="611">
        <v>0.80340838688888883</v>
      </c>
      <c r="O10" s="602">
        <v>17.333333</v>
      </c>
      <c r="P10" s="611">
        <v>9.6296294444444446E-4</v>
      </c>
      <c r="Q10" s="592" t="e">
        <v>#REF!</v>
      </c>
    </row>
    <row r="11" spans="1:19" ht="149.25" customHeight="1" x14ac:dyDescent="0.25">
      <c r="A11" s="943"/>
      <c r="B11" s="765" t="s">
        <v>525</v>
      </c>
      <c r="C11" s="517" t="s">
        <v>526</v>
      </c>
      <c r="D11" s="596" t="s">
        <v>533</v>
      </c>
      <c r="E11" s="798">
        <v>5000</v>
      </c>
      <c r="F11" s="799">
        <v>5000</v>
      </c>
      <c r="G11" s="602">
        <v>0</v>
      </c>
      <c r="H11" s="603">
        <v>5000</v>
      </c>
      <c r="I11" s="610">
        <v>5000</v>
      </c>
      <c r="J11" s="604">
        <v>1</v>
      </c>
      <c r="K11" s="602">
        <v>5000</v>
      </c>
      <c r="L11" s="601">
        <v>0</v>
      </c>
      <c r="M11" s="601">
        <v>0</v>
      </c>
      <c r="N11" s="611">
        <v>0</v>
      </c>
      <c r="O11" s="602">
        <v>0</v>
      </c>
      <c r="P11" s="611">
        <v>0</v>
      </c>
      <c r="Q11" s="592"/>
    </row>
    <row r="12" spans="1:19" ht="125.25" customHeight="1" x14ac:dyDescent="0.25">
      <c r="A12" s="943"/>
      <c r="B12" s="765" t="s">
        <v>552</v>
      </c>
      <c r="C12" s="1150" t="s">
        <v>526</v>
      </c>
      <c r="D12" s="596" t="s">
        <v>534</v>
      </c>
      <c r="E12" s="605">
        <v>1000</v>
      </c>
      <c r="F12" s="603">
        <v>1000</v>
      </c>
      <c r="G12" s="603">
        <v>0</v>
      </c>
      <c r="H12" s="603">
        <v>1000</v>
      </c>
      <c r="I12" s="1151">
        <v>0</v>
      </c>
      <c r="J12" s="606">
        <v>0</v>
      </c>
      <c r="K12" s="603">
        <v>0</v>
      </c>
      <c r="L12" s="605">
        <v>1000</v>
      </c>
      <c r="M12" s="605">
        <v>0</v>
      </c>
      <c r="N12" s="606">
        <v>0</v>
      </c>
      <c r="O12" s="603">
        <v>0</v>
      </c>
      <c r="P12" s="606">
        <v>0</v>
      </c>
      <c r="Q12" s="592"/>
      <c r="R12" s="879"/>
      <c r="S12" s="880"/>
    </row>
    <row r="13" spans="1:19" ht="95.25" customHeight="1" x14ac:dyDescent="0.25">
      <c r="A13" s="943"/>
      <c r="B13" s="765" t="s">
        <v>522</v>
      </c>
      <c r="C13" s="517" t="s">
        <v>523</v>
      </c>
      <c r="D13" s="596" t="s">
        <v>535</v>
      </c>
      <c r="E13" s="798">
        <v>2000</v>
      </c>
      <c r="F13" s="799">
        <v>2000</v>
      </c>
      <c r="G13" s="602">
        <v>0</v>
      </c>
      <c r="H13" s="603">
        <v>2000</v>
      </c>
      <c r="I13" s="610">
        <v>2000</v>
      </c>
      <c r="J13" s="604">
        <v>1</v>
      </c>
      <c r="K13" s="602">
        <v>2000</v>
      </c>
      <c r="L13" s="601">
        <v>0</v>
      </c>
      <c r="M13" s="601">
        <v>0</v>
      </c>
      <c r="N13" s="611">
        <v>0</v>
      </c>
      <c r="O13" s="602">
        <v>0</v>
      </c>
      <c r="P13" s="611">
        <v>0</v>
      </c>
      <c r="Q13" s="592"/>
      <c r="S13" s="880"/>
    </row>
    <row r="14" spans="1:19" ht="19.5" x14ac:dyDescent="0.25">
      <c r="A14" s="943"/>
      <c r="B14" s="975" t="s">
        <v>80</v>
      </c>
      <c r="C14" s="976"/>
      <c r="D14" s="977"/>
      <c r="E14" s="607">
        <v>26000</v>
      </c>
      <c r="F14" s="608">
        <v>26000</v>
      </c>
      <c r="G14" s="608">
        <v>0</v>
      </c>
      <c r="H14" s="608">
        <v>26000</v>
      </c>
      <c r="I14" s="608">
        <v>23905</v>
      </c>
      <c r="J14" s="609">
        <v>0.9194230769230769</v>
      </c>
      <c r="K14" s="613">
        <v>9443.6490360000007</v>
      </c>
      <c r="L14" s="607">
        <v>2095</v>
      </c>
      <c r="M14" s="607">
        <v>14461.350963999999</v>
      </c>
      <c r="N14" s="609">
        <v>0.55620580630769223</v>
      </c>
      <c r="O14" s="608">
        <v>17.333333</v>
      </c>
      <c r="P14" s="609">
        <v>6.6666665384615387E-4</v>
      </c>
      <c r="Q14" s="832" t="e">
        <v>#REF!</v>
      </c>
    </row>
    <row r="15" spans="1:19" ht="24" customHeight="1" x14ac:dyDescent="0.25">
      <c r="A15" s="943"/>
      <c r="B15" s="972" t="s">
        <v>284</v>
      </c>
      <c r="C15" s="973"/>
      <c r="D15" s="974"/>
      <c r="E15" s="607">
        <v>65417.534</v>
      </c>
      <c r="F15" s="608">
        <v>65417.534</v>
      </c>
      <c r="G15" s="608">
        <v>0</v>
      </c>
      <c r="H15" s="608">
        <v>65417.534</v>
      </c>
      <c r="I15" s="608">
        <v>59536.941924319995</v>
      </c>
      <c r="J15" s="609">
        <v>0.91010679070109857</v>
      </c>
      <c r="K15" s="613">
        <v>28520.285479319995</v>
      </c>
      <c r="L15" s="607">
        <v>5880.5920756800042</v>
      </c>
      <c r="M15" s="607">
        <v>31016.656445000001</v>
      </c>
      <c r="N15" s="609">
        <v>0.47413368478548884</v>
      </c>
      <c r="O15" s="608">
        <v>1659.359496</v>
      </c>
      <c r="P15" s="609">
        <v>2.5365668721171911E-2</v>
      </c>
      <c r="Q15" s="832" t="e">
        <v>#REF!</v>
      </c>
    </row>
    <row r="16" spans="1:19" ht="30.75" customHeight="1" x14ac:dyDescent="0.25">
      <c r="A16" s="943"/>
      <c r="B16" s="978" t="s">
        <v>278</v>
      </c>
      <c r="C16" s="979"/>
      <c r="D16" s="980"/>
      <c r="E16" s="612">
        <v>0</v>
      </c>
      <c r="F16" s="613">
        <v>0</v>
      </c>
      <c r="G16" s="613">
        <v>0</v>
      </c>
      <c r="H16" s="613">
        <v>0</v>
      </c>
      <c r="I16" s="613">
        <v>0</v>
      </c>
      <c r="J16" s="614">
        <v>0</v>
      </c>
      <c r="K16" s="613">
        <v>0</v>
      </c>
      <c r="L16" s="612">
        <v>0</v>
      </c>
      <c r="M16" s="612">
        <v>0</v>
      </c>
      <c r="N16" s="614">
        <v>0</v>
      </c>
      <c r="O16" s="608">
        <v>0</v>
      </c>
      <c r="P16" s="609">
        <v>0</v>
      </c>
      <c r="Q16" s="832">
        <v>0</v>
      </c>
    </row>
    <row r="17" spans="1:19" ht="40.5" customHeight="1" thickBot="1" x14ac:dyDescent="0.3">
      <c r="A17" s="944"/>
      <c r="B17" s="956" t="s">
        <v>69</v>
      </c>
      <c r="C17" s="957"/>
      <c r="D17" s="958"/>
      <c r="E17" s="615">
        <v>65417.534</v>
      </c>
      <c r="F17" s="616">
        <v>65417.534</v>
      </c>
      <c r="G17" s="616">
        <v>0</v>
      </c>
      <c r="H17" s="616">
        <v>65417.534</v>
      </c>
      <c r="I17" s="616">
        <v>59536.941924319995</v>
      </c>
      <c r="J17" s="617">
        <v>0.91010679070109857</v>
      </c>
      <c r="K17" s="616">
        <v>28520.285479319995</v>
      </c>
      <c r="L17" s="615">
        <v>5880.5920756800042</v>
      </c>
      <c r="M17" s="615">
        <v>31016.656445000001</v>
      </c>
      <c r="N17" s="617">
        <v>0.47413368478548884</v>
      </c>
      <c r="O17" s="616">
        <v>1659.359496</v>
      </c>
      <c r="P17" s="617">
        <v>2.5365668721171911E-2</v>
      </c>
      <c r="Q17" s="833" t="e">
        <v>#REF!</v>
      </c>
    </row>
    <row r="18" spans="1:19" ht="21" customHeight="1" thickBot="1" x14ac:dyDescent="0.3">
      <c r="A18" s="911" t="s">
        <v>554</v>
      </c>
      <c r="B18" s="911"/>
      <c r="C18" s="911"/>
      <c r="D18" s="911"/>
      <c r="E18" s="911"/>
      <c r="F18" s="911"/>
      <c r="G18" s="911"/>
      <c r="H18" s="911"/>
      <c r="I18" s="911"/>
      <c r="J18" s="911"/>
      <c r="K18" s="911"/>
      <c r="L18" s="911"/>
      <c r="M18" s="911"/>
      <c r="N18" s="911"/>
      <c r="O18" s="911"/>
      <c r="P18" s="911"/>
    </row>
    <row r="19" spans="1:19" s="226" customFormat="1" ht="68.25" customHeight="1" x14ac:dyDescent="0.25">
      <c r="A19" s="473" t="s">
        <v>6</v>
      </c>
      <c r="B19" s="491" t="s">
        <v>7</v>
      </c>
      <c r="C19" s="472" t="s">
        <v>551</v>
      </c>
      <c r="D19" s="474" t="s">
        <v>482</v>
      </c>
      <c r="E19" s="490" t="s">
        <v>91</v>
      </c>
      <c r="F19" s="474" t="s">
        <v>168</v>
      </c>
      <c r="G19" s="474" t="s">
        <v>549</v>
      </c>
      <c r="H19" s="474" t="s">
        <v>550</v>
      </c>
      <c r="I19" s="474" t="s">
        <v>24</v>
      </c>
      <c r="J19" s="475" t="s">
        <v>364</v>
      </c>
      <c r="K19" s="474" t="s">
        <v>173</v>
      </c>
      <c r="L19" s="474" t="s">
        <v>170</v>
      </c>
      <c r="M19" s="474" t="s">
        <v>25</v>
      </c>
      <c r="N19" s="474" t="s">
        <v>43</v>
      </c>
      <c r="O19" s="474" t="s">
        <v>78</v>
      </c>
      <c r="P19" s="492" t="s">
        <v>294</v>
      </c>
      <c r="Q19" s="834" t="s">
        <v>28</v>
      </c>
      <c r="R19" s="877"/>
      <c r="S19" s="877"/>
    </row>
    <row r="20" spans="1:19" ht="30" x14ac:dyDescent="0.25">
      <c r="A20" s="909" t="s">
        <v>325</v>
      </c>
      <c r="B20" s="766" t="s">
        <v>115</v>
      </c>
      <c r="C20" s="520" t="s">
        <v>116</v>
      </c>
      <c r="D20" s="313" t="s">
        <v>116</v>
      </c>
      <c r="E20" s="618">
        <v>7221.5</v>
      </c>
      <c r="F20" s="619">
        <v>7221.5</v>
      </c>
      <c r="G20" s="619">
        <v>0</v>
      </c>
      <c r="H20" s="619">
        <v>7221.5</v>
      </c>
      <c r="I20" s="603">
        <v>0</v>
      </c>
      <c r="J20" s="620">
        <v>0</v>
      </c>
      <c r="K20" s="619">
        <v>0</v>
      </c>
      <c r="L20" s="618">
        <v>7221.5</v>
      </c>
      <c r="M20" s="618">
        <v>0</v>
      </c>
      <c r="N20" s="606">
        <v>0</v>
      </c>
      <c r="O20" s="618">
        <v>0</v>
      </c>
      <c r="P20" s="606">
        <v>0</v>
      </c>
      <c r="Q20" s="835" t="e">
        <v>#REF!</v>
      </c>
    </row>
    <row r="21" spans="1:19" ht="60" x14ac:dyDescent="0.25">
      <c r="A21" s="910"/>
      <c r="B21" s="764" t="s">
        <v>133</v>
      </c>
      <c r="C21" s="518" t="s">
        <v>314</v>
      </c>
      <c r="D21" s="310" t="s">
        <v>314</v>
      </c>
      <c r="E21" s="605">
        <v>87055.3</v>
      </c>
      <c r="F21" s="603">
        <v>102055.3</v>
      </c>
      <c r="G21" s="603">
        <v>0</v>
      </c>
      <c r="H21" s="603">
        <v>102055.3</v>
      </c>
      <c r="I21" s="603">
        <v>89294.388871000003</v>
      </c>
      <c r="J21" s="606">
        <v>0.8749608189971515</v>
      </c>
      <c r="K21" s="619">
        <v>54109.426261000001</v>
      </c>
      <c r="L21" s="605">
        <v>12760.911129</v>
      </c>
      <c r="M21" s="605">
        <v>35184.962610000002</v>
      </c>
      <c r="N21" s="606">
        <v>0.34476369781873162</v>
      </c>
      <c r="O21" s="605">
        <v>6320.85054167</v>
      </c>
      <c r="P21" s="606">
        <v>6.1935544177225479E-2</v>
      </c>
      <c r="Q21" s="836" t="e">
        <v>#REF!</v>
      </c>
    </row>
    <row r="22" spans="1:19" ht="60" x14ac:dyDescent="0.25">
      <c r="A22" s="910"/>
      <c r="B22" s="764" t="s">
        <v>134</v>
      </c>
      <c r="C22" s="518" t="s">
        <v>315</v>
      </c>
      <c r="D22" s="310" t="s">
        <v>315</v>
      </c>
      <c r="E22" s="605">
        <v>9418.6</v>
      </c>
      <c r="F22" s="603">
        <v>9418.6</v>
      </c>
      <c r="G22" s="603">
        <v>0</v>
      </c>
      <c r="H22" s="603">
        <v>9418.6</v>
      </c>
      <c r="I22" s="603">
        <v>9418.6</v>
      </c>
      <c r="J22" s="606">
        <v>1</v>
      </c>
      <c r="K22" s="619">
        <v>9418.6</v>
      </c>
      <c r="L22" s="605">
        <v>0</v>
      </c>
      <c r="M22" s="605">
        <v>0</v>
      </c>
      <c r="N22" s="606">
        <v>0</v>
      </c>
      <c r="O22" s="605">
        <v>0</v>
      </c>
      <c r="P22" s="606">
        <v>0</v>
      </c>
      <c r="Q22" s="837" t="e">
        <v>#REF!</v>
      </c>
    </row>
    <row r="23" spans="1:19" s="220" customFormat="1" ht="45" x14ac:dyDescent="0.25">
      <c r="A23" s="910"/>
      <c r="B23" s="764" t="s">
        <v>128</v>
      </c>
      <c r="C23" s="518" t="s">
        <v>312</v>
      </c>
      <c r="D23" s="310" t="s">
        <v>312</v>
      </c>
      <c r="E23" s="605">
        <v>14368.420725</v>
      </c>
      <c r="F23" s="603">
        <v>14368.420725</v>
      </c>
      <c r="G23" s="603">
        <v>0</v>
      </c>
      <c r="H23" s="603">
        <v>14368.420725</v>
      </c>
      <c r="I23" s="603">
        <v>14368.420725</v>
      </c>
      <c r="J23" s="606">
        <v>1</v>
      </c>
      <c r="K23" s="619">
        <v>13890.120725000001</v>
      </c>
      <c r="L23" s="605">
        <v>0</v>
      </c>
      <c r="M23" s="605">
        <v>478.3</v>
      </c>
      <c r="N23" s="606">
        <v>3.3288279147324316E-2</v>
      </c>
      <c r="O23" s="605">
        <v>0</v>
      </c>
      <c r="P23" s="606">
        <v>0</v>
      </c>
      <c r="Q23" s="838">
        <v>0</v>
      </c>
      <c r="R23" s="876"/>
      <c r="S23" s="876"/>
    </row>
    <row r="24" spans="1:19" ht="19.5" x14ac:dyDescent="0.25">
      <c r="A24" s="910"/>
      <c r="B24" s="967" t="s">
        <v>47</v>
      </c>
      <c r="C24" s="968"/>
      <c r="D24" s="969"/>
      <c r="E24" s="607">
        <v>118063.82072500001</v>
      </c>
      <c r="F24" s="608">
        <v>133063.820725</v>
      </c>
      <c r="G24" s="608">
        <v>0</v>
      </c>
      <c r="H24" s="608">
        <v>133063.820725</v>
      </c>
      <c r="I24" s="608">
        <v>113081.40959600001</v>
      </c>
      <c r="J24" s="609">
        <v>0.84982836792055461</v>
      </c>
      <c r="K24" s="608">
        <v>77418.146986000007</v>
      </c>
      <c r="L24" s="607">
        <v>19982.411129</v>
      </c>
      <c r="M24" s="607">
        <v>35663.262610000005</v>
      </c>
      <c r="N24" s="609">
        <v>0.26801622270943554</v>
      </c>
      <c r="O24" s="607">
        <v>6320.85054167</v>
      </c>
      <c r="P24" s="609">
        <v>4.7502397775975182E-2</v>
      </c>
      <c r="Q24" s="832" t="e">
        <v>#REF!</v>
      </c>
    </row>
    <row r="25" spans="1:19" s="220" customFormat="1" ht="60" x14ac:dyDescent="0.25">
      <c r="A25" s="910"/>
      <c r="B25" s="729" t="s">
        <v>420</v>
      </c>
      <c r="C25" s="738" t="s">
        <v>421</v>
      </c>
      <c r="D25" s="595" t="s">
        <v>488</v>
      </c>
      <c r="E25" s="798">
        <v>48500</v>
      </c>
      <c r="F25" s="799">
        <v>48500</v>
      </c>
      <c r="G25" s="603">
        <v>0</v>
      </c>
      <c r="H25" s="603">
        <v>48500</v>
      </c>
      <c r="I25" s="603">
        <v>48500</v>
      </c>
      <c r="J25" s="606">
        <v>1</v>
      </c>
      <c r="K25" s="603">
        <v>0</v>
      </c>
      <c r="L25" s="605">
        <v>0</v>
      </c>
      <c r="M25" s="605">
        <v>48500</v>
      </c>
      <c r="N25" s="606">
        <v>1</v>
      </c>
      <c r="O25" s="605">
        <v>2833.83617</v>
      </c>
      <c r="P25" s="606">
        <v>5.8429611752577319E-2</v>
      </c>
      <c r="Q25" s="838" t="e">
        <v>#REF!</v>
      </c>
      <c r="R25" s="876"/>
      <c r="S25" s="876"/>
    </row>
    <row r="26" spans="1:19" ht="75" x14ac:dyDescent="0.25">
      <c r="A26" s="910"/>
      <c r="B26" s="729" t="s">
        <v>422</v>
      </c>
      <c r="C26" s="738" t="s">
        <v>421</v>
      </c>
      <c r="D26" s="595" t="s">
        <v>489</v>
      </c>
      <c r="E26" s="798">
        <v>50000</v>
      </c>
      <c r="F26" s="799">
        <v>50000</v>
      </c>
      <c r="G26" s="602">
        <v>0</v>
      </c>
      <c r="H26" s="602">
        <v>50000</v>
      </c>
      <c r="I26" s="602">
        <v>22934.691111</v>
      </c>
      <c r="J26" s="604">
        <v>0.45869382221999999</v>
      </c>
      <c r="K26" s="603">
        <v>22664.691111</v>
      </c>
      <c r="L26" s="601">
        <v>27065.308889</v>
      </c>
      <c r="M26" s="601">
        <v>270</v>
      </c>
      <c r="N26" s="604">
        <v>5.4000000000000003E-3</v>
      </c>
      <c r="O26" s="601">
        <v>0</v>
      </c>
      <c r="P26" s="604">
        <v>0</v>
      </c>
      <c r="Q26" s="839" t="e">
        <v>#REF!</v>
      </c>
    </row>
    <row r="27" spans="1:19" ht="60" x14ac:dyDescent="0.25">
      <c r="A27" s="910"/>
      <c r="B27" s="729" t="s">
        <v>423</v>
      </c>
      <c r="C27" s="738" t="s">
        <v>421</v>
      </c>
      <c r="D27" s="595" t="s">
        <v>490</v>
      </c>
      <c r="E27" s="798">
        <v>722</v>
      </c>
      <c r="F27" s="799">
        <v>722</v>
      </c>
      <c r="G27" s="602">
        <v>0</v>
      </c>
      <c r="H27" s="602">
        <v>722</v>
      </c>
      <c r="I27" s="602">
        <v>722</v>
      </c>
      <c r="J27" s="604">
        <v>1</v>
      </c>
      <c r="K27" s="603">
        <v>0</v>
      </c>
      <c r="L27" s="601">
        <v>0</v>
      </c>
      <c r="M27" s="601">
        <v>722</v>
      </c>
      <c r="N27" s="604">
        <v>1</v>
      </c>
      <c r="O27" s="601">
        <v>442.888237</v>
      </c>
      <c r="P27" s="604">
        <v>0.61341861080332416</v>
      </c>
      <c r="Q27" s="839" t="e">
        <v>#REF!</v>
      </c>
    </row>
    <row r="28" spans="1:19" ht="75" x14ac:dyDescent="0.25">
      <c r="A28" s="910"/>
      <c r="B28" s="729" t="s">
        <v>424</v>
      </c>
      <c r="C28" s="738" t="s">
        <v>421</v>
      </c>
      <c r="D28" s="595" t="s">
        <v>491</v>
      </c>
      <c r="E28" s="798">
        <v>28000</v>
      </c>
      <c r="F28" s="799">
        <v>28000</v>
      </c>
      <c r="G28" s="602">
        <v>0</v>
      </c>
      <c r="H28" s="602">
        <v>28000</v>
      </c>
      <c r="I28" s="602">
        <v>28000</v>
      </c>
      <c r="J28" s="604">
        <v>1</v>
      </c>
      <c r="K28" s="603">
        <v>28000</v>
      </c>
      <c r="L28" s="601">
        <v>0</v>
      </c>
      <c r="M28" s="601">
        <v>0</v>
      </c>
      <c r="N28" s="604">
        <v>0</v>
      </c>
      <c r="O28" s="601">
        <v>0</v>
      </c>
      <c r="P28" s="604">
        <v>0</v>
      </c>
      <c r="Q28" s="839" t="e">
        <v>#REF!</v>
      </c>
    </row>
    <row r="29" spans="1:19" ht="45" x14ac:dyDescent="0.25">
      <c r="A29" s="910"/>
      <c r="B29" s="732" t="s">
        <v>524</v>
      </c>
      <c r="C29" s="741" t="s">
        <v>435</v>
      </c>
      <c r="D29" s="596" t="s">
        <v>538</v>
      </c>
      <c r="E29" s="798">
        <v>1000</v>
      </c>
      <c r="F29" s="799">
        <v>1000</v>
      </c>
      <c r="G29" s="602">
        <v>0</v>
      </c>
      <c r="H29" s="602">
        <v>1000</v>
      </c>
      <c r="I29" s="602">
        <v>1000</v>
      </c>
      <c r="J29" s="604">
        <v>1</v>
      </c>
      <c r="K29" s="603">
        <v>1000</v>
      </c>
      <c r="L29" s="601">
        <v>0</v>
      </c>
      <c r="M29" s="601">
        <v>0</v>
      </c>
      <c r="N29" s="604">
        <v>0</v>
      </c>
      <c r="O29" s="601">
        <v>0</v>
      </c>
      <c r="P29" s="604">
        <v>0</v>
      </c>
      <c r="Q29" s="839"/>
    </row>
    <row r="30" spans="1:19" ht="60" x14ac:dyDescent="0.25">
      <c r="A30" s="910"/>
      <c r="B30" s="732" t="s">
        <v>529</v>
      </c>
      <c r="C30" s="518" t="s">
        <v>530</v>
      </c>
      <c r="D30" s="1149" t="s">
        <v>539</v>
      </c>
      <c r="E30" s="605">
        <v>1000</v>
      </c>
      <c r="F30" s="603">
        <v>1000</v>
      </c>
      <c r="G30" s="603">
        <v>0</v>
      </c>
      <c r="H30" s="603">
        <v>1000</v>
      </c>
      <c r="I30" s="603">
        <v>1000</v>
      </c>
      <c r="J30" s="606">
        <v>1</v>
      </c>
      <c r="K30" s="603">
        <v>1000</v>
      </c>
      <c r="L30" s="605">
        <v>0</v>
      </c>
      <c r="M30" s="605">
        <v>0</v>
      </c>
      <c r="N30" s="606">
        <v>0</v>
      </c>
      <c r="O30" s="605">
        <v>0</v>
      </c>
      <c r="P30" s="606">
        <v>0</v>
      </c>
      <c r="Q30" s="839"/>
      <c r="R30" s="881"/>
      <c r="S30" s="880"/>
    </row>
    <row r="31" spans="1:19" ht="19.5" x14ac:dyDescent="0.25">
      <c r="A31" s="910"/>
      <c r="B31" s="960" t="s">
        <v>80</v>
      </c>
      <c r="C31" s="961"/>
      <c r="D31" s="962"/>
      <c r="E31" s="621">
        <v>129222</v>
      </c>
      <c r="F31" s="622">
        <v>129222</v>
      </c>
      <c r="G31" s="622">
        <v>0</v>
      </c>
      <c r="H31" s="622">
        <v>129222</v>
      </c>
      <c r="I31" s="622">
        <v>102156.69111099999</v>
      </c>
      <c r="J31" s="623">
        <v>0.79055184961539049</v>
      </c>
      <c r="K31" s="622">
        <v>52664.691111</v>
      </c>
      <c r="L31" s="622">
        <v>27065.308889</v>
      </c>
      <c r="M31" s="621">
        <v>49492</v>
      </c>
      <c r="N31" s="623">
        <v>0.38299979879587065</v>
      </c>
      <c r="O31" s="621">
        <v>3276.7244070000002</v>
      </c>
      <c r="P31" s="623">
        <v>2.5357326206063985E-2</v>
      </c>
      <c r="Q31" s="840" t="e">
        <v>#REF!</v>
      </c>
    </row>
    <row r="32" spans="1:19" ht="19.5" x14ac:dyDescent="0.25">
      <c r="A32" s="910"/>
      <c r="B32" s="960" t="s">
        <v>284</v>
      </c>
      <c r="C32" s="961"/>
      <c r="D32" s="962"/>
      <c r="E32" s="621">
        <v>247285.820725</v>
      </c>
      <c r="F32" s="622">
        <v>262285.820725</v>
      </c>
      <c r="G32" s="622">
        <v>0</v>
      </c>
      <c r="H32" s="622">
        <v>262285.820725</v>
      </c>
      <c r="I32" s="622">
        <v>215238.10070700001</v>
      </c>
      <c r="J32" s="623">
        <v>0.82062423394466177</v>
      </c>
      <c r="K32" s="622">
        <v>130082.838097</v>
      </c>
      <c r="L32" s="621">
        <v>47047.720017999993</v>
      </c>
      <c r="M32" s="621">
        <v>85155.262610000005</v>
      </c>
      <c r="N32" s="623">
        <v>0.32466590216206592</v>
      </c>
      <c r="O32" s="621">
        <v>9597.5749486700006</v>
      </c>
      <c r="P32" s="623">
        <v>3.6592046501563703E-2</v>
      </c>
      <c r="Q32" s="840" t="e">
        <v>#REF!</v>
      </c>
    </row>
    <row r="33" spans="1:61" ht="20.25" thickBot="1" x14ac:dyDescent="0.3">
      <c r="A33" s="910"/>
      <c r="B33" s="963" t="s">
        <v>278</v>
      </c>
      <c r="C33" s="964"/>
      <c r="D33" s="965"/>
      <c r="E33" s="624">
        <v>0</v>
      </c>
      <c r="F33" s="625">
        <v>0</v>
      </c>
      <c r="G33" s="625">
        <v>0</v>
      </c>
      <c r="H33" s="625">
        <v>0</v>
      </c>
      <c r="I33" s="625">
        <v>0</v>
      </c>
      <c r="J33" s="626">
        <v>0</v>
      </c>
      <c r="K33" s="625">
        <v>0</v>
      </c>
      <c r="L33" s="624">
        <v>0</v>
      </c>
      <c r="M33" s="624">
        <v>0</v>
      </c>
      <c r="N33" s="627">
        <v>0</v>
      </c>
      <c r="O33" s="628">
        <v>0</v>
      </c>
      <c r="P33" s="627">
        <v>0</v>
      </c>
      <c r="Q33" s="841">
        <v>0</v>
      </c>
    </row>
    <row r="34" spans="1:61" ht="20.25" thickBot="1" x14ac:dyDescent="0.3">
      <c r="A34" s="944"/>
      <c r="B34" s="915" t="s">
        <v>69</v>
      </c>
      <c r="C34" s="930"/>
      <c r="D34" s="916"/>
      <c r="E34" s="629">
        <v>247285.820725</v>
      </c>
      <c r="F34" s="629">
        <v>262285.820725</v>
      </c>
      <c r="G34" s="629">
        <v>0</v>
      </c>
      <c r="H34" s="629">
        <v>262285.820725</v>
      </c>
      <c r="I34" s="630">
        <v>215238.10070700001</v>
      </c>
      <c r="J34" s="548">
        <v>0.82062423394466177</v>
      </c>
      <c r="K34" s="630">
        <v>130082.838097</v>
      </c>
      <c r="L34" s="629">
        <v>47047.720017999993</v>
      </c>
      <c r="M34" s="629">
        <v>85155.262610000005</v>
      </c>
      <c r="N34" s="548">
        <v>0.32466590216206592</v>
      </c>
      <c r="O34" s="630">
        <v>9597.5749486700006</v>
      </c>
      <c r="P34" s="548">
        <v>3.6592046501563703E-2</v>
      </c>
      <c r="Q34" s="842" t="e">
        <v>#REF!</v>
      </c>
    </row>
    <row r="35" spans="1:61" ht="15.75" thickBot="1" x14ac:dyDescent="0.3">
      <c r="A35" s="911" t="s">
        <v>554</v>
      </c>
      <c r="B35" s="911"/>
      <c r="C35" s="911"/>
      <c r="D35" s="911"/>
      <c r="E35" s="911"/>
      <c r="F35" s="911"/>
      <c r="G35" s="911"/>
      <c r="H35" s="911"/>
      <c r="I35" s="911"/>
      <c r="J35" s="911"/>
      <c r="K35" s="911"/>
      <c r="L35" s="911"/>
      <c r="M35" s="911"/>
      <c r="N35" s="911"/>
      <c r="O35" s="911"/>
      <c r="P35" s="911"/>
    </row>
    <row r="36" spans="1:61" s="226" customFormat="1" ht="45.75" thickBot="1" x14ac:dyDescent="0.3">
      <c r="A36" s="473" t="s">
        <v>6</v>
      </c>
      <c r="B36" s="491" t="s">
        <v>7</v>
      </c>
      <c r="C36" s="472" t="s">
        <v>551</v>
      </c>
      <c r="D36" s="474" t="s">
        <v>482</v>
      </c>
      <c r="E36" s="490" t="s">
        <v>91</v>
      </c>
      <c r="F36" s="474" t="s">
        <v>168</v>
      </c>
      <c r="G36" s="474" t="s">
        <v>549</v>
      </c>
      <c r="H36" s="474" t="s">
        <v>550</v>
      </c>
      <c r="I36" s="474" t="s">
        <v>24</v>
      </c>
      <c r="J36" s="475" t="s">
        <v>364</v>
      </c>
      <c r="K36" s="474" t="s">
        <v>173</v>
      </c>
      <c r="L36" s="474" t="s">
        <v>170</v>
      </c>
      <c r="M36" s="474" t="s">
        <v>25</v>
      </c>
      <c r="N36" s="474" t="s">
        <v>43</v>
      </c>
      <c r="O36" s="474" t="s">
        <v>78</v>
      </c>
      <c r="P36" s="492" t="s">
        <v>294</v>
      </c>
      <c r="Q36" s="834" t="s">
        <v>28</v>
      </c>
      <c r="R36" s="877"/>
      <c r="S36" s="877"/>
    </row>
    <row r="37" spans="1:61" s="220" customFormat="1" ht="90" x14ac:dyDescent="0.25">
      <c r="A37" s="945" t="s">
        <v>326</v>
      </c>
      <c r="B37" s="738" t="s">
        <v>106</v>
      </c>
      <c r="C37" s="735" t="s">
        <v>308</v>
      </c>
      <c r="D37" s="341" t="s">
        <v>308</v>
      </c>
      <c r="E37" s="605">
        <v>8287.7999999999993</v>
      </c>
      <c r="F37" s="603">
        <v>8287.7999999999993</v>
      </c>
      <c r="G37" s="603">
        <v>0</v>
      </c>
      <c r="H37" s="603">
        <v>8287.7999999999993</v>
      </c>
      <c r="I37" s="603">
        <v>8072.7283980000002</v>
      </c>
      <c r="J37" s="606">
        <v>0.97404961485557096</v>
      </c>
      <c r="K37" s="603">
        <v>1024.0040680000002</v>
      </c>
      <c r="L37" s="605">
        <v>215.07160199999907</v>
      </c>
      <c r="M37" s="605">
        <v>7048.72433</v>
      </c>
      <c r="N37" s="606">
        <v>0.85049401891937559</v>
      </c>
      <c r="O37" s="605">
        <v>2064.1644470000001</v>
      </c>
      <c r="P37" s="606">
        <v>0.2490606007625667</v>
      </c>
      <c r="Q37" s="843" t="e">
        <v>#REF!</v>
      </c>
      <c r="R37" s="876"/>
      <c r="S37" s="876"/>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20" customFormat="1" ht="45" x14ac:dyDescent="0.25">
      <c r="A38" s="945"/>
      <c r="B38" s="741" t="s">
        <v>128</v>
      </c>
      <c r="C38" s="737" t="s">
        <v>312</v>
      </c>
      <c r="D38" s="313" t="s">
        <v>312</v>
      </c>
      <c r="E38" s="605">
        <v>13158.276991000001</v>
      </c>
      <c r="F38" s="605">
        <v>13158.276991000001</v>
      </c>
      <c r="G38" s="603">
        <v>0</v>
      </c>
      <c r="H38" s="603">
        <v>13158.276991000001</v>
      </c>
      <c r="I38" s="603">
        <v>12477.153899000001</v>
      </c>
      <c r="J38" s="606">
        <v>0.94823614881599816</v>
      </c>
      <c r="K38" s="603">
        <v>2377.4727140000014</v>
      </c>
      <c r="L38" s="603">
        <v>681.12309199999982</v>
      </c>
      <c r="M38" s="605">
        <v>10099.681184999999</v>
      </c>
      <c r="N38" s="606">
        <v>0.76755347162154897</v>
      </c>
      <c r="O38" s="605">
        <v>1039.4915350000001</v>
      </c>
      <c r="P38" s="606">
        <v>7.8999061633296785E-2</v>
      </c>
      <c r="Q38" s="844">
        <v>994.1798</v>
      </c>
      <c r="R38" s="876"/>
      <c r="S38" s="876"/>
    </row>
    <row r="39" spans="1:61" ht="19.5" x14ac:dyDescent="0.25">
      <c r="A39" s="946"/>
      <c r="B39" s="960" t="s">
        <v>47</v>
      </c>
      <c r="C39" s="961"/>
      <c r="D39" s="962"/>
      <c r="E39" s="621">
        <v>21446.076991000002</v>
      </c>
      <c r="F39" s="622">
        <v>21446.076991000002</v>
      </c>
      <c r="G39" s="622">
        <v>0</v>
      </c>
      <c r="H39" s="622">
        <v>21446.076991000002</v>
      </c>
      <c r="I39" s="622">
        <v>20549.882297</v>
      </c>
      <c r="J39" s="623">
        <v>0.95821171889030821</v>
      </c>
      <c r="K39" s="622">
        <v>3401.4767820000015</v>
      </c>
      <c r="L39" s="622">
        <v>896.19469399999889</v>
      </c>
      <c r="M39" s="621">
        <v>17148.405514999999</v>
      </c>
      <c r="N39" s="623">
        <v>0.79960570514581519</v>
      </c>
      <c r="O39" s="621">
        <v>3103.6559820000002</v>
      </c>
      <c r="P39" s="623">
        <v>0.14471905436609556</v>
      </c>
      <c r="Q39" s="845" t="e">
        <v>#REF!</v>
      </c>
    </row>
    <row r="40" spans="1:61" ht="75" x14ac:dyDescent="0.25">
      <c r="A40" s="945"/>
      <c r="B40" s="738" t="s">
        <v>419</v>
      </c>
      <c r="C40" s="738" t="s">
        <v>540</v>
      </c>
      <c r="D40" s="518" t="s">
        <v>492</v>
      </c>
      <c r="E40" s="798">
        <v>17000</v>
      </c>
      <c r="F40" s="799">
        <v>17000</v>
      </c>
      <c r="G40" s="602">
        <v>0</v>
      </c>
      <c r="H40" s="602">
        <v>17000</v>
      </c>
      <c r="I40" s="603">
        <v>15249.649329</v>
      </c>
      <c r="J40" s="604">
        <v>0</v>
      </c>
      <c r="K40" s="602">
        <v>2024.8432940000002</v>
      </c>
      <c r="L40" s="601">
        <v>1750.3506710000001</v>
      </c>
      <c r="M40" s="601">
        <v>13224.806035</v>
      </c>
      <c r="N40" s="604">
        <v>0</v>
      </c>
      <c r="O40" s="601">
        <v>1218.5644110000001</v>
      </c>
      <c r="P40" s="606">
        <v>7.1680259470588245E-2</v>
      </c>
      <c r="Q40" s="592" t="e">
        <v>#REF!</v>
      </c>
    </row>
    <row r="41" spans="1:61" ht="60" x14ac:dyDescent="0.25">
      <c r="A41" s="945"/>
      <c r="B41" s="738" t="s">
        <v>425</v>
      </c>
      <c r="C41" s="738" t="s">
        <v>541</v>
      </c>
      <c r="D41" s="518" t="s">
        <v>493</v>
      </c>
      <c r="E41" s="798">
        <v>7000</v>
      </c>
      <c r="F41" s="799">
        <v>7000</v>
      </c>
      <c r="G41" s="602">
        <v>0</v>
      </c>
      <c r="H41" s="602">
        <v>7000</v>
      </c>
      <c r="I41" s="603">
        <v>6648.3955939999996</v>
      </c>
      <c r="J41" s="604">
        <v>0</v>
      </c>
      <c r="K41" s="602">
        <v>399.66596799999934</v>
      </c>
      <c r="L41" s="601">
        <v>351.60440600000038</v>
      </c>
      <c r="M41" s="601">
        <v>6248.7296260000003</v>
      </c>
      <c r="N41" s="604">
        <v>0</v>
      </c>
      <c r="O41" s="601">
        <v>597.73647200000005</v>
      </c>
      <c r="P41" s="606">
        <v>8.5390924571428578E-2</v>
      </c>
      <c r="Q41" s="592" t="e">
        <v>#REF!</v>
      </c>
    </row>
    <row r="42" spans="1:61" s="800" customFormat="1" ht="55.5" customHeight="1" x14ac:dyDescent="0.25">
      <c r="A42" s="947"/>
      <c r="B42" s="795" t="s">
        <v>428</v>
      </c>
      <c r="C42" s="796" t="s">
        <v>429</v>
      </c>
      <c r="D42" s="797" t="s">
        <v>494</v>
      </c>
      <c r="E42" s="798">
        <v>2700</v>
      </c>
      <c r="F42" s="799">
        <v>2700</v>
      </c>
      <c r="G42" s="799">
        <v>0</v>
      </c>
      <c r="H42" s="799">
        <v>2700</v>
      </c>
      <c r="I42" s="799">
        <v>2486.686103</v>
      </c>
      <c r="J42" s="604">
        <v>0.92099485296296302</v>
      </c>
      <c r="K42" s="799">
        <v>435.40162099999998</v>
      </c>
      <c r="L42" s="798">
        <v>213.313897</v>
      </c>
      <c r="M42" s="798">
        <v>2051.284482</v>
      </c>
      <c r="N42" s="604">
        <v>0.75973499333333339</v>
      </c>
      <c r="O42" s="605">
        <v>457.65332000000001</v>
      </c>
      <c r="P42" s="604">
        <v>0.16950122962962963</v>
      </c>
      <c r="Q42" s="846" t="e">
        <v>#REF!</v>
      </c>
      <c r="R42" s="876"/>
      <c r="S42" s="876"/>
    </row>
    <row r="43" spans="1:61" ht="79.5" customHeight="1" x14ac:dyDescent="0.25">
      <c r="A43" s="945"/>
      <c r="B43" s="777" t="s">
        <v>527</v>
      </c>
      <c r="C43" s="778" t="s">
        <v>528</v>
      </c>
      <c r="D43" s="518" t="s">
        <v>542</v>
      </c>
      <c r="E43" s="798">
        <v>10000</v>
      </c>
      <c r="F43" s="799">
        <v>10000</v>
      </c>
      <c r="G43" s="602">
        <v>0</v>
      </c>
      <c r="H43" s="602">
        <v>10000</v>
      </c>
      <c r="I43" s="603">
        <v>10000</v>
      </c>
      <c r="J43" s="801">
        <v>0</v>
      </c>
      <c r="K43" s="602">
        <v>10000</v>
      </c>
      <c r="L43" s="601">
        <v>0</v>
      </c>
      <c r="M43" s="601">
        <v>0</v>
      </c>
      <c r="N43" s="604">
        <v>0</v>
      </c>
      <c r="O43" s="601">
        <v>0</v>
      </c>
      <c r="P43" s="606">
        <v>0</v>
      </c>
      <c r="Q43" s="592" t="e">
        <v>#REF!</v>
      </c>
    </row>
    <row r="44" spans="1:61" ht="20.25" thickBot="1" x14ac:dyDescent="0.3">
      <c r="A44" s="948"/>
      <c r="B44" s="963" t="s">
        <v>80</v>
      </c>
      <c r="C44" s="964"/>
      <c r="D44" s="965"/>
      <c r="E44" s="628">
        <v>36700</v>
      </c>
      <c r="F44" s="631">
        <v>36700</v>
      </c>
      <c r="G44" s="631">
        <v>0</v>
      </c>
      <c r="H44" s="631">
        <v>36700</v>
      </c>
      <c r="I44" s="631">
        <v>34384.731026000001</v>
      </c>
      <c r="J44" s="627">
        <v>0.93691365193460496</v>
      </c>
      <c r="K44" s="631">
        <v>12859.910883</v>
      </c>
      <c r="L44" s="628">
        <v>2315.2689740000005</v>
      </c>
      <c r="M44" s="628">
        <v>21524.820143000001</v>
      </c>
      <c r="N44" s="627">
        <v>0.58650736084468669</v>
      </c>
      <c r="O44" s="628">
        <v>2273.9542030000002</v>
      </c>
      <c r="P44" s="627">
        <v>6.1960604986376025E-2</v>
      </c>
      <c r="Q44" s="847" t="e">
        <v>#REF!</v>
      </c>
    </row>
    <row r="45" spans="1:61" ht="26.25" customHeight="1" thickBot="1" x14ac:dyDescent="0.3">
      <c r="A45" s="949"/>
      <c r="B45" s="993" t="s">
        <v>69</v>
      </c>
      <c r="C45" s="994"/>
      <c r="D45" s="995"/>
      <c r="E45" s="632">
        <v>58146.076991000002</v>
      </c>
      <c r="F45" s="633">
        <v>58146.076991000002</v>
      </c>
      <c r="G45" s="633">
        <v>0</v>
      </c>
      <c r="H45" s="633">
        <v>58146.076991000002</v>
      </c>
      <c r="I45" s="633">
        <v>54934.613322999998</v>
      </c>
      <c r="J45" s="634">
        <v>0.94476903973251569</v>
      </c>
      <c r="K45" s="633">
        <v>16261.387665000002</v>
      </c>
      <c r="L45" s="632">
        <v>3211.463668000004</v>
      </c>
      <c r="M45" s="632">
        <v>38673.225657999996</v>
      </c>
      <c r="N45" s="634">
        <v>0.6651046409199014</v>
      </c>
      <c r="O45" s="632">
        <v>5377.6101850000005</v>
      </c>
      <c r="P45" s="634">
        <v>9.2484488434746173E-2</v>
      </c>
      <c r="Q45" s="842" t="e">
        <v>#REF!</v>
      </c>
    </row>
    <row r="46" spans="1:61" s="220" customFormat="1" ht="109.5" customHeight="1" x14ac:dyDescent="0.25">
      <c r="A46" s="740" t="s">
        <v>544</v>
      </c>
      <c r="B46" s="741" t="s">
        <v>434</v>
      </c>
      <c r="C46" s="741" t="s">
        <v>435</v>
      </c>
      <c r="D46" s="518" t="s">
        <v>495</v>
      </c>
      <c r="E46" s="798">
        <v>3000</v>
      </c>
      <c r="F46" s="798">
        <v>3000</v>
      </c>
      <c r="G46" s="605">
        <v>0</v>
      </c>
      <c r="H46" s="605">
        <v>3000</v>
      </c>
      <c r="I46" s="605">
        <v>2149.9999999699999</v>
      </c>
      <c r="J46" s="604">
        <v>0.71666666665666667</v>
      </c>
      <c r="K46" s="602">
        <v>204.73207789999992</v>
      </c>
      <c r="L46" s="605">
        <v>20.50707199999988</v>
      </c>
      <c r="M46" s="605">
        <v>1945.2679220699999</v>
      </c>
      <c r="N46" s="604">
        <v>0.64842264069</v>
      </c>
      <c r="O46" s="605">
        <v>895.19454366999992</v>
      </c>
      <c r="P46" s="605">
        <v>0.29839818122333328</v>
      </c>
      <c r="Q46" s="594"/>
      <c r="R46" s="876"/>
      <c r="S46" s="876"/>
    </row>
    <row r="47" spans="1:61" ht="26.25" customHeight="1" x14ac:dyDescent="0.25">
      <c r="A47" s="481"/>
      <c r="B47" s="970" t="s">
        <v>536</v>
      </c>
      <c r="C47" s="970"/>
      <c r="D47" s="635"/>
      <c r="E47" s="612">
        <v>3000</v>
      </c>
      <c r="F47" s="612">
        <v>3000</v>
      </c>
      <c r="G47" s="612">
        <v>0</v>
      </c>
      <c r="H47" s="612">
        <v>3000</v>
      </c>
      <c r="I47" s="612">
        <v>2149.9999999699999</v>
      </c>
      <c r="J47" s="614">
        <v>0.71666666665666667</v>
      </c>
      <c r="K47" s="612">
        <v>204.73207789999992</v>
      </c>
      <c r="L47" s="612">
        <v>20.50707199999988</v>
      </c>
      <c r="M47" s="612">
        <v>1945.2679220699999</v>
      </c>
      <c r="N47" s="614">
        <v>0.64842264069</v>
      </c>
      <c r="O47" s="612">
        <v>895.19454366999992</v>
      </c>
      <c r="P47" s="612">
        <v>0.29839818122333328</v>
      </c>
      <c r="Q47" s="593"/>
    </row>
    <row r="48" spans="1:61" ht="26.25" customHeight="1" thickBot="1" x14ac:dyDescent="0.3">
      <c r="A48" s="481"/>
      <c r="B48" s="971" t="s">
        <v>537</v>
      </c>
      <c r="C48" s="971"/>
      <c r="D48" s="636"/>
      <c r="E48" s="637">
        <v>3000</v>
      </c>
      <c r="F48" s="637">
        <v>3000</v>
      </c>
      <c r="G48" s="637">
        <v>0</v>
      </c>
      <c r="H48" s="637">
        <v>3000</v>
      </c>
      <c r="I48" s="637">
        <v>2149.9999999699999</v>
      </c>
      <c r="J48" s="637">
        <v>0.71666666665666667</v>
      </c>
      <c r="K48" s="637">
        <v>204.73207789999992</v>
      </c>
      <c r="L48" s="637">
        <v>20.50707199999988</v>
      </c>
      <c r="M48" s="637">
        <v>1945.2679220699999</v>
      </c>
      <c r="N48" s="638">
        <v>0.64842264069</v>
      </c>
      <c r="O48" s="637">
        <v>895.19454366999992</v>
      </c>
      <c r="P48" s="638">
        <v>0.29839818122333328</v>
      </c>
      <c r="Q48" s="593"/>
    </row>
    <row r="49" spans="1:19" ht="20.25" customHeight="1" thickBot="1" x14ac:dyDescent="0.3">
      <c r="A49" s="911" t="s">
        <v>554</v>
      </c>
      <c r="B49" s="911"/>
      <c r="C49" s="911"/>
      <c r="D49" s="911"/>
      <c r="E49" s="911"/>
      <c r="F49" s="911"/>
      <c r="G49" s="911"/>
      <c r="H49" s="911"/>
      <c r="I49" s="911"/>
      <c r="J49" s="911"/>
      <c r="K49" s="911"/>
      <c r="L49" s="911"/>
      <c r="M49" s="911"/>
      <c r="N49" s="911"/>
      <c r="O49" s="911"/>
      <c r="P49" s="911"/>
      <c r="Q49" s="549"/>
    </row>
    <row r="50" spans="1:19" s="226" customFormat="1" ht="48.75" customHeight="1" thickBot="1" x14ac:dyDescent="0.3">
      <c r="A50" s="473" t="s">
        <v>6</v>
      </c>
      <c r="B50" s="491" t="s">
        <v>7</v>
      </c>
      <c r="C50" s="472" t="s">
        <v>551</v>
      </c>
      <c r="D50" s="474" t="s">
        <v>482</v>
      </c>
      <c r="E50" s="490" t="s">
        <v>91</v>
      </c>
      <c r="F50" s="474" t="s">
        <v>168</v>
      </c>
      <c r="G50" s="474" t="s">
        <v>549</v>
      </c>
      <c r="H50" s="474" t="s">
        <v>550</v>
      </c>
      <c r="I50" s="474" t="s">
        <v>24</v>
      </c>
      <c r="J50" s="475" t="s">
        <v>364</v>
      </c>
      <c r="K50" s="474" t="s">
        <v>173</v>
      </c>
      <c r="L50" s="474" t="s">
        <v>170</v>
      </c>
      <c r="M50" s="474" t="s">
        <v>25</v>
      </c>
      <c r="N50" s="474" t="s">
        <v>43</v>
      </c>
      <c r="O50" s="474" t="s">
        <v>78</v>
      </c>
      <c r="P50" s="492" t="s">
        <v>294</v>
      </c>
      <c r="Q50" s="848" t="s">
        <v>28</v>
      </c>
      <c r="R50" s="877"/>
      <c r="S50" s="877"/>
    </row>
    <row r="51" spans="1:19" ht="27" customHeight="1" x14ac:dyDescent="0.25">
      <c r="A51" s="954" t="s">
        <v>231</v>
      </c>
      <c r="B51" s="767" t="s">
        <v>98</v>
      </c>
      <c r="C51" s="742" t="s">
        <v>99</v>
      </c>
      <c r="D51" s="742" t="s">
        <v>99</v>
      </c>
      <c r="E51" s="639">
        <v>2490.4</v>
      </c>
      <c r="F51" s="640">
        <v>2490.4</v>
      </c>
      <c r="G51" s="640">
        <v>0</v>
      </c>
      <c r="H51" s="640">
        <v>2490.4</v>
      </c>
      <c r="I51" s="640">
        <v>2490.3999990000002</v>
      </c>
      <c r="J51" s="641">
        <v>0.99999999959845809</v>
      </c>
      <c r="K51" s="640">
        <v>1141.6312100000002</v>
      </c>
      <c r="L51" s="639">
        <v>9.9999988378840499E-7</v>
      </c>
      <c r="M51" s="639">
        <v>1348.768789</v>
      </c>
      <c r="N51" s="641">
        <v>0.54158721048827496</v>
      </c>
      <c r="O51" s="601">
        <v>1348.768789</v>
      </c>
      <c r="P51" s="611">
        <v>0.54158721048827496</v>
      </c>
      <c r="Q51" s="849" t="e">
        <v>#REF!</v>
      </c>
    </row>
    <row r="52" spans="1:19" ht="42" customHeight="1" x14ac:dyDescent="0.25">
      <c r="A52" s="946"/>
      <c r="B52" s="767" t="s">
        <v>96</v>
      </c>
      <c r="C52" s="595" t="s">
        <v>97</v>
      </c>
      <c r="D52" s="596" t="s">
        <v>97</v>
      </c>
      <c r="E52" s="639">
        <v>6514.2</v>
      </c>
      <c r="F52" s="640">
        <v>6514.2</v>
      </c>
      <c r="G52" s="640">
        <v>0</v>
      </c>
      <c r="H52" s="640">
        <v>6514.2</v>
      </c>
      <c r="I52" s="640">
        <v>6503.4855040000002</v>
      </c>
      <c r="J52" s="641">
        <v>0.99835520923520926</v>
      </c>
      <c r="K52" s="640">
        <v>2368.5669320000006</v>
      </c>
      <c r="L52" s="639">
        <v>10.714495999999599</v>
      </c>
      <c r="M52" s="639">
        <v>4134.9185719999996</v>
      </c>
      <c r="N52" s="641">
        <v>0.63475462405207084</v>
      </c>
      <c r="O52" s="601">
        <v>4127.7832369999996</v>
      </c>
      <c r="P52" s="611">
        <v>0.6336592731264008</v>
      </c>
      <c r="Q52" s="849" t="e">
        <v>#REF!</v>
      </c>
    </row>
    <row r="53" spans="1:19" ht="38.25" customHeight="1" x14ac:dyDescent="0.25">
      <c r="A53" s="946"/>
      <c r="B53" s="767" t="s">
        <v>100</v>
      </c>
      <c r="C53" s="595" t="s">
        <v>101</v>
      </c>
      <c r="D53" s="596" t="s">
        <v>101</v>
      </c>
      <c r="E53" s="639">
        <v>1075.5999999999999</v>
      </c>
      <c r="F53" s="640">
        <v>1075.5999999999999</v>
      </c>
      <c r="G53" s="640">
        <v>0</v>
      </c>
      <c r="H53" s="640">
        <v>1075.5999999999999</v>
      </c>
      <c r="I53" s="640">
        <v>1065.5191440000001</v>
      </c>
      <c r="J53" s="641">
        <v>0.99062769059129807</v>
      </c>
      <c r="K53" s="640">
        <v>566.07944000000009</v>
      </c>
      <c r="L53" s="639">
        <v>10.080855999999812</v>
      </c>
      <c r="M53" s="639">
        <v>499.43970400000001</v>
      </c>
      <c r="N53" s="641">
        <v>0.464335909259948</v>
      </c>
      <c r="O53" s="601">
        <v>499.43970400000001</v>
      </c>
      <c r="P53" s="611">
        <v>0.464335909259948</v>
      </c>
      <c r="Q53" s="849" t="e">
        <v>#REF!</v>
      </c>
    </row>
    <row r="54" spans="1:19" ht="24" customHeight="1" thickBot="1" x14ac:dyDescent="0.3">
      <c r="A54" s="946"/>
      <c r="B54" s="966" t="s">
        <v>46</v>
      </c>
      <c r="C54" s="966"/>
      <c r="D54" s="642" t="s">
        <v>305</v>
      </c>
      <c r="E54" s="621">
        <v>10080.200000000001</v>
      </c>
      <c r="F54" s="622">
        <v>10080.200000000001</v>
      </c>
      <c r="G54" s="622">
        <v>0</v>
      </c>
      <c r="H54" s="622">
        <v>10080.200000000001</v>
      </c>
      <c r="I54" s="622">
        <v>10059.404647000001</v>
      </c>
      <c r="J54" s="623">
        <v>0.9979370098807564</v>
      </c>
      <c r="K54" s="622">
        <v>4076.2775820000011</v>
      </c>
      <c r="L54" s="621">
        <v>20.795352999999523</v>
      </c>
      <c r="M54" s="621">
        <v>5983.1270649999997</v>
      </c>
      <c r="N54" s="623">
        <v>0.59355241612269594</v>
      </c>
      <c r="O54" s="621">
        <v>5975.9917299999997</v>
      </c>
      <c r="P54" s="623">
        <v>0.59284455963175331</v>
      </c>
      <c r="Q54" s="845" t="e">
        <v>#REF!</v>
      </c>
    </row>
    <row r="55" spans="1:19" s="800" customFormat="1" ht="59.25" customHeight="1" x14ac:dyDescent="0.25">
      <c r="A55" s="946"/>
      <c r="B55" s="767" t="s">
        <v>104</v>
      </c>
      <c r="C55" s="1148" t="s">
        <v>339</v>
      </c>
      <c r="D55" s="310" t="s">
        <v>545</v>
      </c>
      <c r="E55" s="605">
        <v>4729.2</v>
      </c>
      <c r="F55" s="603">
        <v>4729.2</v>
      </c>
      <c r="G55" s="799">
        <v>0</v>
      </c>
      <c r="H55" s="799">
        <v>4729.2</v>
      </c>
      <c r="I55" s="799">
        <v>4686.3522127400001</v>
      </c>
      <c r="J55" s="604">
        <v>0.99093973880148867</v>
      </c>
      <c r="K55" s="799">
        <v>832.09404100000029</v>
      </c>
      <c r="L55" s="798">
        <v>42.847787259999677</v>
      </c>
      <c r="M55" s="798">
        <v>3854.2581717399999</v>
      </c>
      <c r="N55" s="604">
        <v>0.81499157822464685</v>
      </c>
      <c r="O55" s="798">
        <v>2267.6959549399999</v>
      </c>
      <c r="P55" s="604">
        <v>0.47950942124249346</v>
      </c>
      <c r="Q55" s="850" t="e">
        <v>#REF!</v>
      </c>
      <c r="R55" s="878"/>
      <c r="S55" s="878"/>
    </row>
    <row r="56" spans="1:19" ht="35.25" customHeight="1" x14ac:dyDescent="0.25">
      <c r="A56" s="946"/>
      <c r="B56" s="966" t="s">
        <v>166</v>
      </c>
      <c r="C56" s="966"/>
      <c r="D56" s="642" t="s">
        <v>166</v>
      </c>
      <c r="E56" s="621">
        <v>4729.2</v>
      </c>
      <c r="F56" s="622">
        <v>4729.2</v>
      </c>
      <c r="G56" s="622">
        <v>0</v>
      </c>
      <c r="H56" s="622">
        <v>4729.2</v>
      </c>
      <c r="I56" s="622">
        <v>4686.3522127400001</v>
      </c>
      <c r="J56" s="623">
        <v>0.99093973880148867</v>
      </c>
      <c r="K56" s="622">
        <v>832.09404100000029</v>
      </c>
      <c r="L56" s="621">
        <v>42.847787259999677</v>
      </c>
      <c r="M56" s="621">
        <v>3854.2581717399999</v>
      </c>
      <c r="N56" s="623">
        <v>0.81499157822464685</v>
      </c>
      <c r="O56" s="621">
        <v>2267.6959549399999</v>
      </c>
      <c r="P56" s="623">
        <v>0.47950942124249346</v>
      </c>
      <c r="Q56" s="845" t="e">
        <v>#REF!</v>
      </c>
    </row>
    <row r="57" spans="1:19" ht="45" x14ac:dyDescent="0.25">
      <c r="A57" s="946"/>
      <c r="B57" s="764" t="s">
        <v>110</v>
      </c>
      <c r="C57" s="518" t="s">
        <v>35</v>
      </c>
      <c r="D57" s="310" t="s">
        <v>35</v>
      </c>
      <c r="E57" s="605">
        <v>79468.800000000003</v>
      </c>
      <c r="F57" s="603">
        <v>91468.800000000003</v>
      </c>
      <c r="G57" s="603">
        <v>0</v>
      </c>
      <c r="H57" s="603">
        <v>91468.800000000003</v>
      </c>
      <c r="I57" s="603">
        <v>72988.256936000005</v>
      </c>
      <c r="J57" s="606">
        <v>0.79795795873565634</v>
      </c>
      <c r="K57" s="603">
        <v>29661.441981000004</v>
      </c>
      <c r="L57" s="605">
        <v>18480.543063999998</v>
      </c>
      <c r="M57" s="605">
        <v>43326.814955000002</v>
      </c>
      <c r="N57" s="606">
        <v>0.47367861997752242</v>
      </c>
      <c r="O57" s="605">
        <v>14317.6341214</v>
      </c>
      <c r="P57" s="604">
        <v>0.15653024989285963</v>
      </c>
      <c r="Q57" s="851" t="e">
        <v>#REF!</v>
      </c>
    </row>
    <row r="58" spans="1:19" ht="19.5" x14ac:dyDescent="0.25">
      <c r="A58" s="946"/>
      <c r="B58" s="966" t="s">
        <v>47</v>
      </c>
      <c r="C58" s="966"/>
      <c r="D58" s="642" t="s">
        <v>47</v>
      </c>
      <c r="E58" s="621">
        <v>79468.800000000003</v>
      </c>
      <c r="F58" s="622">
        <v>91468.800000000003</v>
      </c>
      <c r="G58" s="622">
        <v>0</v>
      </c>
      <c r="H58" s="622">
        <v>91468.800000000003</v>
      </c>
      <c r="I58" s="622">
        <v>72988.256936000005</v>
      </c>
      <c r="J58" s="623">
        <v>0.79795795873565634</v>
      </c>
      <c r="K58" s="622">
        <v>29661.441981000004</v>
      </c>
      <c r="L58" s="621">
        <v>18480.543063999998</v>
      </c>
      <c r="M58" s="621">
        <v>43326.814955000002</v>
      </c>
      <c r="N58" s="623">
        <v>0.47367861997752242</v>
      </c>
      <c r="O58" s="621">
        <v>14317.6341214</v>
      </c>
      <c r="P58" s="623">
        <v>0.15653024989285963</v>
      </c>
      <c r="Q58" s="845" t="e">
        <v>#REF!</v>
      </c>
    </row>
    <row r="59" spans="1:19" s="220" customFormat="1" ht="27" customHeight="1" x14ac:dyDescent="0.25">
      <c r="A59" s="946"/>
      <c r="B59" s="764" t="s">
        <v>142</v>
      </c>
      <c r="C59" s="518"/>
      <c r="D59" s="310" t="s">
        <v>143</v>
      </c>
      <c r="E59" s="605">
        <v>94.1</v>
      </c>
      <c r="F59" s="603">
        <v>94.1</v>
      </c>
      <c r="G59" s="603">
        <v>0</v>
      </c>
      <c r="H59" s="603">
        <v>94.1</v>
      </c>
      <c r="I59" s="640">
        <v>0</v>
      </c>
      <c r="J59" s="606">
        <v>0</v>
      </c>
      <c r="K59" s="603">
        <v>0</v>
      </c>
      <c r="L59" s="605">
        <v>94.1</v>
      </c>
      <c r="M59" s="605">
        <v>0</v>
      </c>
      <c r="N59" s="606">
        <v>0</v>
      </c>
      <c r="O59" s="605">
        <v>0</v>
      </c>
      <c r="P59" s="606">
        <v>0</v>
      </c>
      <c r="Q59" s="830" t="e">
        <v>#REF!</v>
      </c>
      <c r="R59" s="876"/>
      <c r="S59" s="876"/>
    </row>
    <row r="60" spans="1:19" ht="19.5" x14ac:dyDescent="0.25">
      <c r="A60" s="946"/>
      <c r="B60" s="966" t="s">
        <v>514</v>
      </c>
      <c r="C60" s="966"/>
      <c r="D60" s="643"/>
      <c r="E60" s="621">
        <v>94.1</v>
      </c>
      <c r="F60" s="622">
        <v>94.1</v>
      </c>
      <c r="G60" s="622">
        <v>0</v>
      </c>
      <c r="H60" s="622">
        <v>94.1</v>
      </c>
      <c r="I60" s="622">
        <v>0</v>
      </c>
      <c r="J60" s="623">
        <v>0</v>
      </c>
      <c r="K60" s="622">
        <v>0</v>
      </c>
      <c r="L60" s="621">
        <v>94.1</v>
      </c>
      <c r="M60" s="621">
        <v>0</v>
      </c>
      <c r="N60" s="623">
        <v>0</v>
      </c>
      <c r="O60" s="621">
        <v>0</v>
      </c>
      <c r="P60" s="623">
        <v>0</v>
      </c>
      <c r="Q60" s="845" t="e">
        <v>#REF!</v>
      </c>
    </row>
    <row r="61" spans="1:19" ht="90" x14ac:dyDescent="0.25">
      <c r="A61" s="946"/>
      <c r="B61" s="764" t="s">
        <v>481</v>
      </c>
      <c r="C61" s="518" t="s">
        <v>459</v>
      </c>
      <c r="D61" s="310" t="s">
        <v>496</v>
      </c>
      <c r="E61" s="605">
        <v>3000</v>
      </c>
      <c r="F61" s="603">
        <v>3000</v>
      </c>
      <c r="G61" s="603">
        <v>0</v>
      </c>
      <c r="H61" s="603">
        <v>3000</v>
      </c>
      <c r="I61" s="603">
        <v>2979.4929280000001</v>
      </c>
      <c r="J61" s="606">
        <v>0.99316430933333333</v>
      </c>
      <c r="K61" s="603">
        <v>1611.465819</v>
      </c>
      <c r="L61" s="605">
        <v>20.50707199999988</v>
      </c>
      <c r="M61" s="605">
        <v>1368.0271090000001</v>
      </c>
      <c r="N61" s="604">
        <v>0.4560090363333334</v>
      </c>
      <c r="O61" s="601">
        <v>137.72864000000001</v>
      </c>
      <c r="P61" s="604">
        <v>4.5909546666666669E-2</v>
      </c>
      <c r="Q61" s="592" t="e">
        <v>#REF!</v>
      </c>
    </row>
    <row r="62" spans="1:19" ht="20.25" thickBot="1" x14ac:dyDescent="0.3">
      <c r="A62" s="946"/>
      <c r="B62" s="959" t="s">
        <v>80</v>
      </c>
      <c r="C62" s="959"/>
      <c r="D62" s="644" t="s">
        <v>80</v>
      </c>
      <c r="E62" s="628">
        <v>3000</v>
      </c>
      <c r="F62" s="631">
        <v>3000</v>
      </c>
      <c r="G62" s="631">
        <v>0</v>
      </c>
      <c r="H62" s="631">
        <v>3000</v>
      </c>
      <c r="I62" s="631">
        <v>2979.4929280000001</v>
      </c>
      <c r="J62" s="627">
        <v>0.99316430933333333</v>
      </c>
      <c r="K62" s="631">
        <v>1611.465819</v>
      </c>
      <c r="L62" s="631">
        <v>20.50707199999988</v>
      </c>
      <c r="M62" s="628">
        <v>1368.0271090000001</v>
      </c>
      <c r="N62" s="627">
        <v>0.4560090363333334</v>
      </c>
      <c r="O62" s="628">
        <v>137.72864000000001</v>
      </c>
      <c r="P62" s="627">
        <v>4.5909546666666669E-2</v>
      </c>
      <c r="Q62" s="852" t="e">
        <v>#REF!</v>
      </c>
    </row>
    <row r="63" spans="1:19" ht="27" customHeight="1" thickBot="1" x14ac:dyDescent="0.3">
      <c r="A63" s="955"/>
      <c r="B63" s="990" t="s">
        <v>69</v>
      </c>
      <c r="C63" s="991"/>
      <c r="D63" s="992"/>
      <c r="E63" s="645">
        <v>97372.3</v>
      </c>
      <c r="F63" s="646">
        <v>109372.3</v>
      </c>
      <c r="G63" s="646">
        <v>0</v>
      </c>
      <c r="H63" s="646">
        <v>109372.3</v>
      </c>
      <c r="I63" s="646">
        <v>90713.506723740022</v>
      </c>
      <c r="J63" s="647">
        <v>0.82940110726152805</v>
      </c>
      <c r="K63" s="646">
        <v>36181.279423</v>
      </c>
      <c r="L63" s="645">
        <v>18658.793276259996</v>
      </c>
      <c r="M63" s="645">
        <v>54532.227300740007</v>
      </c>
      <c r="N63" s="647">
        <v>0.4985926720087262</v>
      </c>
      <c r="O63" s="645">
        <v>22699.050446339999</v>
      </c>
      <c r="P63" s="647">
        <v>0.20753929876522664</v>
      </c>
      <c r="Q63" s="842" t="e">
        <v>#REF!</v>
      </c>
    </row>
    <row r="64" spans="1:19" ht="21.75" customHeight="1" thickBot="1" x14ac:dyDescent="0.3">
      <c r="A64" s="911" t="s">
        <v>554</v>
      </c>
      <c r="B64" s="911"/>
      <c r="C64" s="911"/>
      <c r="D64" s="911"/>
      <c r="E64" s="911"/>
      <c r="F64" s="911"/>
      <c r="G64" s="911"/>
      <c r="H64" s="911"/>
      <c r="I64" s="911"/>
      <c r="J64" s="911"/>
      <c r="K64" s="911"/>
      <c r="L64" s="911"/>
      <c r="M64" s="911"/>
      <c r="N64" s="911"/>
      <c r="O64" s="911"/>
      <c r="P64" s="911"/>
    </row>
    <row r="65" spans="1:19" s="226" customFormat="1" ht="47.25" customHeight="1" thickBot="1" x14ac:dyDescent="0.3">
      <c r="A65" s="473" t="s">
        <v>6</v>
      </c>
      <c r="B65" s="491" t="s">
        <v>7</v>
      </c>
      <c r="C65" s="472" t="s">
        <v>551</v>
      </c>
      <c r="D65" s="474" t="s">
        <v>482</v>
      </c>
      <c r="E65" s="490" t="s">
        <v>91</v>
      </c>
      <c r="F65" s="474" t="s">
        <v>168</v>
      </c>
      <c r="G65" s="474" t="s">
        <v>549</v>
      </c>
      <c r="H65" s="474" t="s">
        <v>550</v>
      </c>
      <c r="I65" s="474" t="s">
        <v>24</v>
      </c>
      <c r="J65" s="475" t="s">
        <v>364</v>
      </c>
      <c r="K65" s="474" t="s">
        <v>173</v>
      </c>
      <c r="L65" s="474" t="s">
        <v>170</v>
      </c>
      <c r="M65" s="474" t="s">
        <v>25</v>
      </c>
      <c r="N65" s="474" t="s">
        <v>43</v>
      </c>
      <c r="O65" s="474" t="s">
        <v>78</v>
      </c>
      <c r="P65" s="492" t="s">
        <v>294</v>
      </c>
      <c r="Q65" s="834" t="s">
        <v>28</v>
      </c>
      <c r="R65" s="877"/>
      <c r="S65" s="877"/>
    </row>
    <row r="66" spans="1:19" ht="102" customHeight="1" x14ac:dyDescent="0.25">
      <c r="A66" s="901" t="s">
        <v>323</v>
      </c>
      <c r="B66" s="768" t="s">
        <v>139</v>
      </c>
      <c r="C66" s="521" t="s">
        <v>81</v>
      </c>
      <c r="D66" s="477" t="s">
        <v>81</v>
      </c>
      <c r="E66" s="648">
        <v>1826</v>
      </c>
      <c r="F66" s="649">
        <v>1826</v>
      </c>
      <c r="G66" s="649">
        <v>0</v>
      </c>
      <c r="H66" s="649">
        <v>1826</v>
      </c>
      <c r="I66" s="619">
        <v>1809.28928933</v>
      </c>
      <c r="J66" s="604">
        <v>0.99084846075027377</v>
      </c>
      <c r="K66" s="602">
        <v>395.96663132999993</v>
      </c>
      <c r="L66" s="648">
        <v>16.710710670000026</v>
      </c>
      <c r="M66" s="648">
        <v>1413.322658</v>
      </c>
      <c r="N66" s="604">
        <v>0.77399926506024097</v>
      </c>
      <c r="O66" s="648">
        <v>635.92961400000002</v>
      </c>
      <c r="P66" s="604">
        <v>0.3482637535596933</v>
      </c>
      <c r="Q66" s="853" t="e">
        <v>#REF!</v>
      </c>
    </row>
    <row r="67" spans="1:19" ht="23.25" customHeight="1" x14ac:dyDescent="0.25">
      <c r="A67" s="902"/>
      <c r="B67" s="951" t="s">
        <v>47</v>
      </c>
      <c r="C67" s="929"/>
      <c r="D67" s="642" t="s">
        <v>47</v>
      </c>
      <c r="E67" s="621">
        <v>1826</v>
      </c>
      <c r="F67" s="622">
        <v>1826</v>
      </c>
      <c r="G67" s="622">
        <v>0</v>
      </c>
      <c r="H67" s="622">
        <v>1826</v>
      </c>
      <c r="I67" s="622">
        <v>1809.28928933</v>
      </c>
      <c r="J67" s="623">
        <v>0.99084846075027377</v>
      </c>
      <c r="K67" s="622">
        <v>395.96663132999993</v>
      </c>
      <c r="L67" s="621">
        <v>16.710710670000026</v>
      </c>
      <c r="M67" s="621">
        <v>1413.322658</v>
      </c>
      <c r="N67" s="623">
        <v>0.77399926506024097</v>
      </c>
      <c r="O67" s="621">
        <v>635.92961400000002</v>
      </c>
      <c r="P67" s="623">
        <v>0.3482637535596933</v>
      </c>
      <c r="Q67" s="845" t="e">
        <v>#REF!</v>
      </c>
    </row>
    <row r="68" spans="1:19" ht="103.5" customHeight="1" x14ac:dyDescent="0.25">
      <c r="A68" s="902"/>
      <c r="B68" s="769" t="s">
        <v>461</v>
      </c>
      <c r="C68" s="522" t="s">
        <v>459</v>
      </c>
      <c r="D68" s="478" t="s">
        <v>497</v>
      </c>
      <c r="E68" s="798">
        <v>2000</v>
      </c>
      <c r="F68" s="799">
        <v>2000</v>
      </c>
      <c r="G68" s="602">
        <v>0</v>
      </c>
      <c r="H68" s="602">
        <v>2000</v>
      </c>
      <c r="I68" s="799">
        <v>1970.672139</v>
      </c>
      <c r="J68" s="604">
        <v>0.98533606949999997</v>
      </c>
      <c r="K68" s="602">
        <v>195.53002300000003</v>
      </c>
      <c r="L68" s="601">
        <v>29.327860999999984</v>
      </c>
      <c r="M68" s="601">
        <v>1775.142116</v>
      </c>
      <c r="N68" s="604">
        <v>0.88757105800000002</v>
      </c>
      <c r="O68" s="601">
        <v>105.92926300000001</v>
      </c>
      <c r="P68" s="604">
        <v>5.2964631500000005E-2</v>
      </c>
      <c r="Q68" s="592" t="e">
        <v>#REF!</v>
      </c>
    </row>
    <row r="69" spans="1:19" ht="27.75" customHeight="1" thickBot="1" x14ac:dyDescent="0.3">
      <c r="A69" s="902"/>
      <c r="B69" s="950" t="s">
        <v>80</v>
      </c>
      <c r="C69" s="927"/>
      <c r="D69" s="644" t="s">
        <v>80</v>
      </c>
      <c r="E69" s="628">
        <v>2000</v>
      </c>
      <c r="F69" s="631">
        <v>2000</v>
      </c>
      <c r="G69" s="631">
        <v>0</v>
      </c>
      <c r="H69" s="631">
        <v>2000</v>
      </c>
      <c r="I69" s="631">
        <v>1970.672139</v>
      </c>
      <c r="J69" s="627">
        <v>0.98533606949999997</v>
      </c>
      <c r="K69" s="631">
        <v>195.53002300000003</v>
      </c>
      <c r="L69" s="628">
        <v>29.327860999999984</v>
      </c>
      <c r="M69" s="628">
        <v>1775.142116</v>
      </c>
      <c r="N69" s="627">
        <v>0.88757105800000002</v>
      </c>
      <c r="O69" s="628">
        <v>105.92926300000001</v>
      </c>
      <c r="P69" s="627">
        <v>5.2964631500000005E-2</v>
      </c>
      <c r="Q69" s="847" t="e">
        <v>#REF!</v>
      </c>
    </row>
    <row r="70" spans="1:19" ht="35.25" customHeight="1" thickBot="1" x14ac:dyDescent="0.3">
      <c r="A70" s="903"/>
      <c r="B70" s="915" t="s">
        <v>69</v>
      </c>
      <c r="C70" s="930"/>
      <c r="D70" s="916"/>
      <c r="E70" s="629">
        <v>3826</v>
      </c>
      <c r="F70" s="630">
        <v>3826</v>
      </c>
      <c r="G70" s="630">
        <v>0</v>
      </c>
      <c r="H70" s="630">
        <v>3826</v>
      </c>
      <c r="I70" s="630">
        <v>3779.9614283299998</v>
      </c>
      <c r="J70" s="548">
        <v>0.98796691801620484</v>
      </c>
      <c r="K70" s="630">
        <v>591.49665432999996</v>
      </c>
      <c r="L70" s="629">
        <v>46.038571670000238</v>
      </c>
      <c r="M70" s="629">
        <v>3188.464774</v>
      </c>
      <c r="N70" s="548">
        <v>0.8333676879247256</v>
      </c>
      <c r="O70" s="629">
        <v>741.85887700000001</v>
      </c>
      <c r="P70" s="548">
        <v>0.19389934056455829</v>
      </c>
      <c r="Q70" s="842" t="e">
        <v>#REF!</v>
      </c>
    </row>
    <row r="71" spans="1:19" ht="21.75" customHeight="1" thickBot="1" x14ac:dyDescent="0.3">
      <c r="A71" s="911" t="s">
        <v>554</v>
      </c>
      <c r="B71" s="911"/>
      <c r="C71" s="911"/>
      <c r="D71" s="911"/>
      <c r="E71" s="911"/>
      <c r="F71" s="911"/>
      <c r="G71" s="911"/>
      <c r="H71" s="911"/>
      <c r="I71" s="911"/>
      <c r="J71" s="911"/>
      <c r="K71" s="911"/>
      <c r="L71" s="911"/>
      <c r="M71" s="911"/>
      <c r="N71" s="911"/>
      <c r="O71" s="911"/>
      <c r="P71" s="911"/>
    </row>
    <row r="72" spans="1:19" ht="68.25" customHeight="1" thickBot="1" x14ac:dyDescent="0.3">
      <c r="A72" s="473" t="s">
        <v>6</v>
      </c>
      <c r="B72" s="491" t="s">
        <v>7</v>
      </c>
      <c r="C72" s="472" t="s">
        <v>551</v>
      </c>
      <c r="D72" s="474" t="s">
        <v>482</v>
      </c>
      <c r="E72" s="490" t="s">
        <v>91</v>
      </c>
      <c r="F72" s="474" t="s">
        <v>168</v>
      </c>
      <c r="G72" s="474" t="s">
        <v>549</v>
      </c>
      <c r="H72" s="474" t="s">
        <v>550</v>
      </c>
      <c r="I72" s="474" t="s">
        <v>24</v>
      </c>
      <c r="J72" s="475" t="s">
        <v>364</v>
      </c>
      <c r="K72" s="474" t="s">
        <v>173</v>
      </c>
      <c r="L72" s="474" t="s">
        <v>170</v>
      </c>
      <c r="M72" s="474" t="s">
        <v>25</v>
      </c>
      <c r="N72" s="474" t="s">
        <v>43</v>
      </c>
      <c r="O72" s="474" t="s">
        <v>78</v>
      </c>
      <c r="P72" s="492" t="s">
        <v>294</v>
      </c>
      <c r="Q72" s="834" t="s">
        <v>28</v>
      </c>
    </row>
    <row r="73" spans="1:19" ht="42.75" customHeight="1" x14ac:dyDescent="0.25">
      <c r="A73" s="901" t="s">
        <v>402</v>
      </c>
      <c r="B73" s="770" t="s">
        <v>369</v>
      </c>
      <c r="C73" s="523" t="s">
        <v>33</v>
      </c>
      <c r="D73" s="329" t="s">
        <v>33</v>
      </c>
      <c r="E73" s="650">
        <v>3346.4</v>
      </c>
      <c r="F73" s="651">
        <v>3346.4</v>
      </c>
      <c r="G73" s="651">
        <v>0</v>
      </c>
      <c r="H73" s="651">
        <v>3346.4</v>
      </c>
      <c r="I73" s="652">
        <v>3076.3999979999999</v>
      </c>
      <c r="J73" s="653">
        <v>0.9193162795840305</v>
      </c>
      <c r="K73" s="651">
        <v>300.008061</v>
      </c>
      <c r="L73" s="650">
        <v>270.00000200000022</v>
      </c>
      <c r="M73" s="650">
        <v>2776.3919369999999</v>
      </c>
      <c r="N73" s="654">
        <v>0.82966529315084858</v>
      </c>
      <c r="O73" s="650">
        <v>1407.4492310000001</v>
      </c>
      <c r="P73" s="611">
        <v>0.42058607189815922</v>
      </c>
      <c r="Q73" s="854" t="e">
        <v>#REF!</v>
      </c>
    </row>
    <row r="74" spans="1:19" ht="24.75" customHeight="1" x14ac:dyDescent="0.25">
      <c r="A74" s="902"/>
      <c r="B74" s="951" t="s">
        <v>47</v>
      </c>
      <c r="C74" s="929"/>
      <c r="D74" s="642" t="s">
        <v>47</v>
      </c>
      <c r="E74" s="621">
        <v>3346.4</v>
      </c>
      <c r="F74" s="622">
        <v>3346.4</v>
      </c>
      <c r="G74" s="622">
        <v>0</v>
      </c>
      <c r="H74" s="622">
        <v>3346.4</v>
      </c>
      <c r="I74" s="622">
        <v>3076.3999979999999</v>
      </c>
      <c r="J74" s="623">
        <v>0.9193162795840305</v>
      </c>
      <c r="K74" s="622">
        <v>300.008061</v>
      </c>
      <c r="L74" s="621">
        <v>270.00000200000022</v>
      </c>
      <c r="M74" s="621">
        <v>2776.3919369999999</v>
      </c>
      <c r="N74" s="623">
        <v>0.82966529315084858</v>
      </c>
      <c r="O74" s="621">
        <v>1407.4492310000001</v>
      </c>
      <c r="P74" s="623">
        <v>0.42058607189815922</v>
      </c>
      <c r="Q74" s="845" t="e">
        <v>#REF!</v>
      </c>
    </row>
    <row r="75" spans="1:19" ht="108.75" customHeight="1" x14ac:dyDescent="0.25">
      <c r="A75" s="902"/>
      <c r="B75" s="771" t="s">
        <v>444</v>
      </c>
      <c r="C75" s="731" t="s">
        <v>432</v>
      </c>
      <c r="D75" s="517" t="s">
        <v>498</v>
      </c>
      <c r="E75" s="798">
        <v>20000</v>
      </c>
      <c r="F75" s="798">
        <v>20000</v>
      </c>
      <c r="G75" s="601">
        <v>0</v>
      </c>
      <c r="H75" s="602">
        <v>20000</v>
      </c>
      <c r="I75" s="603">
        <v>894.33718199999998</v>
      </c>
      <c r="J75" s="604">
        <v>4.4716859099999999E-2</v>
      </c>
      <c r="K75" s="602">
        <v>684.33718199999998</v>
      </c>
      <c r="L75" s="602">
        <v>19105.662818000001</v>
      </c>
      <c r="M75" s="601">
        <v>210</v>
      </c>
      <c r="N75" s="604">
        <v>1.0500000000000001E-2</v>
      </c>
      <c r="O75" s="601">
        <v>138.25</v>
      </c>
      <c r="P75" s="604">
        <v>6.9125000000000002E-3</v>
      </c>
      <c r="Q75" s="592" t="e">
        <v>#REF!</v>
      </c>
    </row>
    <row r="76" spans="1:19" ht="105.75" customHeight="1" x14ac:dyDescent="0.25">
      <c r="A76" s="902"/>
      <c r="B76" s="771" t="s">
        <v>445</v>
      </c>
      <c r="C76" s="731" t="s">
        <v>447</v>
      </c>
      <c r="D76" s="517" t="s">
        <v>498</v>
      </c>
      <c r="E76" s="798">
        <v>20000</v>
      </c>
      <c r="F76" s="798">
        <v>20000</v>
      </c>
      <c r="G76" s="601">
        <v>0</v>
      </c>
      <c r="H76" s="602">
        <v>20000</v>
      </c>
      <c r="I76" s="603">
        <v>18733.031069330002</v>
      </c>
      <c r="J76" s="604">
        <v>0.93665155346650009</v>
      </c>
      <c r="K76" s="602">
        <v>6015.8563900000008</v>
      </c>
      <c r="L76" s="602">
        <v>1266.9689306699984</v>
      </c>
      <c r="M76" s="601">
        <v>12717.174679330001</v>
      </c>
      <c r="N76" s="604">
        <v>0.63585873396650006</v>
      </c>
      <c r="O76" s="601">
        <v>6723.3575309999997</v>
      </c>
      <c r="P76" s="604">
        <v>0.33616787654999997</v>
      </c>
      <c r="Q76" s="592" t="e">
        <v>#REF!</v>
      </c>
    </row>
    <row r="77" spans="1:19" ht="27" customHeight="1" thickBot="1" x14ac:dyDescent="0.3">
      <c r="A77" s="902"/>
      <c r="B77" s="952" t="s">
        <v>80</v>
      </c>
      <c r="C77" s="953"/>
      <c r="D77" s="642" t="s">
        <v>80</v>
      </c>
      <c r="E77" s="628">
        <v>40000</v>
      </c>
      <c r="F77" s="628">
        <v>40000</v>
      </c>
      <c r="G77" s="628">
        <v>0</v>
      </c>
      <c r="H77" s="628">
        <v>40000</v>
      </c>
      <c r="I77" s="628">
        <v>19627.368251330001</v>
      </c>
      <c r="J77" s="628">
        <v>0.98136841256650009</v>
      </c>
      <c r="K77" s="628">
        <v>6700.193572000001</v>
      </c>
      <c r="L77" s="628">
        <v>20372.631748669999</v>
      </c>
      <c r="M77" s="628">
        <v>12927.174679330001</v>
      </c>
      <c r="N77" s="628">
        <v>0.64635873396650001</v>
      </c>
      <c r="O77" s="628">
        <v>6861.6075309999997</v>
      </c>
      <c r="P77" s="628">
        <v>0.34308037654999995</v>
      </c>
      <c r="Q77" s="847" t="e">
        <v>#REF!</v>
      </c>
    </row>
    <row r="78" spans="1:19" ht="37.5" customHeight="1" thickBot="1" x14ac:dyDescent="0.3">
      <c r="A78" s="903"/>
      <c r="B78" s="915" t="s">
        <v>69</v>
      </c>
      <c r="C78" s="930"/>
      <c r="D78" s="996"/>
      <c r="E78" s="655">
        <v>43346.400000000001</v>
      </c>
      <c r="F78" s="630">
        <v>43346.400000000001</v>
      </c>
      <c r="G78" s="630">
        <v>0</v>
      </c>
      <c r="H78" s="630">
        <v>43346.400000000001</v>
      </c>
      <c r="I78" s="630">
        <v>22703.768249330002</v>
      </c>
      <c r="J78" s="548">
        <v>0.52377517508558957</v>
      </c>
      <c r="K78" s="630">
        <v>7000.2016330000006</v>
      </c>
      <c r="L78" s="629">
        <v>20642.63175067</v>
      </c>
      <c r="M78" s="629">
        <v>15703.566616330001</v>
      </c>
      <c r="N78" s="548">
        <v>0.36228075725619663</v>
      </c>
      <c r="O78" s="629">
        <v>8269.0567620000002</v>
      </c>
      <c r="P78" s="548">
        <v>0.19076686326892198</v>
      </c>
      <c r="Q78" s="842" t="e">
        <v>#REF!</v>
      </c>
    </row>
    <row r="79" spans="1:19" ht="18" customHeight="1" thickBot="1" x14ac:dyDescent="0.3">
      <c r="A79" s="911" t="s">
        <v>554</v>
      </c>
      <c r="B79" s="911"/>
      <c r="C79" s="911"/>
      <c r="D79" s="911"/>
      <c r="E79" s="911"/>
      <c r="F79" s="911"/>
      <c r="G79" s="911"/>
      <c r="H79" s="911"/>
      <c r="I79" s="911"/>
      <c r="J79" s="911"/>
      <c r="K79" s="911"/>
      <c r="L79" s="911"/>
      <c r="M79" s="911"/>
      <c r="N79" s="911"/>
      <c r="O79" s="911"/>
      <c r="P79" s="911"/>
    </row>
    <row r="80" spans="1:19" s="226" customFormat="1" ht="68.25" customHeight="1" thickBot="1" x14ac:dyDescent="0.3">
      <c r="A80" s="473" t="s">
        <v>6</v>
      </c>
      <c r="B80" s="491" t="s">
        <v>7</v>
      </c>
      <c r="C80" s="472" t="s">
        <v>551</v>
      </c>
      <c r="D80" s="474" t="s">
        <v>482</v>
      </c>
      <c r="E80" s="490" t="s">
        <v>91</v>
      </c>
      <c r="F80" s="474" t="s">
        <v>168</v>
      </c>
      <c r="G80" s="474" t="s">
        <v>549</v>
      </c>
      <c r="H80" s="474" t="s">
        <v>550</v>
      </c>
      <c r="I80" s="474" t="s">
        <v>24</v>
      </c>
      <c r="J80" s="475" t="s">
        <v>364</v>
      </c>
      <c r="K80" s="474" t="s">
        <v>173</v>
      </c>
      <c r="L80" s="474" t="s">
        <v>170</v>
      </c>
      <c r="M80" s="474" t="s">
        <v>25</v>
      </c>
      <c r="N80" s="474" t="s">
        <v>43</v>
      </c>
      <c r="O80" s="474" t="s">
        <v>78</v>
      </c>
      <c r="P80" s="492" t="s">
        <v>294</v>
      </c>
      <c r="Q80" s="834" t="s">
        <v>28</v>
      </c>
      <c r="R80" s="877"/>
      <c r="S80" s="877"/>
    </row>
    <row r="81" spans="1:61" s="220" customFormat="1" ht="45" x14ac:dyDescent="0.25">
      <c r="A81" s="905" t="s">
        <v>403</v>
      </c>
      <c r="B81" s="734" t="s">
        <v>109</v>
      </c>
      <c r="C81" s="735" t="s">
        <v>39</v>
      </c>
      <c r="D81" s="310" t="s">
        <v>39</v>
      </c>
      <c r="E81" s="605">
        <v>7373.9</v>
      </c>
      <c r="F81" s="605">
        <v>14373.9</v>
      </c>
      <c r="G81" s="605">
        <v>0</v>
      </c>
      <c r="H81" s="603">
        <v>14373.9</v>
      </c>
      <c r="I81" s="603">
        <v>5966.9196430000002</v>
      </c>
      <c r="J81" s="606">
        <v>0.41512182796596614</v>
      </c>
      <c r="K81" s="603">
        <v>5783.3959059999997</v>
      </c>
      <c r="L81" s="605">
        <v>8406.9803570000004</v>
      </c>
      <c r="M81" s="605">
        <v>183.52373700000001</v>
      </c>
      <c r="N81" s="656">
        <v>1.2767845678625845E-2</v>
      </c>
      <c r="O81" s="605">
        <v>0</v>
      </c>
      <c r="P81" s="656">
        <v>0</v>
      </c>
      <c r="Q81" s="830" t="e">
        <v>#REF!</v>
      </c>
      <c r="R81" s="876"/>
      <c r="S81" s="876"/>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row>
    <row r="82" spans="1:61" ht="30" x14ac:dyDescent="0.25">
      <c r="A82" s="909"/>
      <c r="B82" s="736" t="s">
        <v>111</v>
      </c>
      <c r="C82" s="737" t="s">
        <v>344</v>
      </c>
      <c r="D82" s="310" t="s">
        <v>344</v>
      </c>
      <c r="E82" s="601">
        <v>15000</v>
      </c>
      <c r="F82" s="601">
        <v>15000</v>
      </c>
      <c r="G82" s="601">
        <v>0</v>
      </c>
      <c r="H82" s="602">
        <v>15000</v>
      </c>
      <c r="I82" s="603">
        <v>10955.415198999999</v>
      </c>
      <c r="J82" s="604">
        <v>0.73036101326666658</v>
      </c>
      <c r="K82" s="602">
        <v>2238.2410799999998</v>
      </c>
      <c r="L82" s="601">
        <v>4044.5848010000009</v>
      </c>
      <c r="M82" s="601">
        <v>8717.1741189999993</v>
      </c>
      <c r="N82" s="604">
        <v>0.5811449412666666</v>
      </c>
      <c r="O82" s="601">
        <v>6279.2166509999997</v>
      </c>
      <c r="P82" s="604">
        <v>0.41861444339999998</v>
      </c>
      <c r="Q82" s="851" t="e">
        <v>#REF!</v>
      </c>
    </row>
    <row r="83" spans="1:61" ht="30" x14ac:dyDescent="0.25">
      <c r="A83" s="910"/>
      <c r="B83" s="736" t="s">
        <v>112</v>
      </c>
      <c r="C83" s="737" t="s">
        <v>309</v>
      </c>
      <c r="D83" s="310" t="s">
        <v>309</v>
      </c>
      <c r="E83" s="601">
        <v>2836.1</v>
      </c>
      <c r="F83" s="601">
        <v>2836.1</v>
      </c>
      <c r="G83" s="601">
        <v>0</v>
      </c>
      <c r="H83" s="602">
        <v>2836.1</v>
      </c>
      <c r="I83" s="603">
        <v>2490.5033319999998</v>
      </c>
      <c r="J83" s="604">
        <v>0.87814369451006657</v>
      </c>
      <c r="K83" s="602">
        <v>770.00590999999986</v>
      </c>
      <c r="L83" s="601">
        <v>345.59666800000014</v>
      </c>
      <c r="M83" s="601">
        <v>1720.4974219999999</v>
      </c>
      <c r="N83" s="604">
        <v>0.60664201614893687</v>
      </c>
      <c r="O83" s="601">
        <v>658.00930800000003</v>
      </c>
      <c r="P83" s="604">
        <v>0.23201202637424634</v>
      </c>
      <c r="Q83" s="851" t="e">
        <v>#REF!</v>
      </c>
    </row>
    <row r="84" spans="1:61" ht="19.5" x14ac:dyDescent="0.25">
      <c r="A84" s="910"/>
      <c r="B84" s="928" t="s">
        <v>47</v>
      </c>
      <c r="C84" s="929"/>
      <c r="D84" s="642" t="s">
        <v>47</v>
      </c>
      <c r="E84" s="621">
        <v>25210</v>
      </c>
      <c r="F84" s="622">
        <v>32210</v>
      </c>
      <c r="G84" s="622">
        <v>0</v>
      </c>
      <c r="H84" s="622">
        <v>32210</v>
      </c>
      <c r="I84" s="622">
        <v>19412.838174</v>
      </c>
      <c r="J84" s="623">
        <v>0.60269600043464766</v>
      </c>
      <c r="K84" s="622">
        <v>8791.6428959999994</v>
      </c>
      <c r="L84" s="621">
        <v>12797.161826</v>
      </c>
      <c r="M84" s="621">
        <v>10621.195277999999</v>
      </c>
      <c r="N84" s="623">
        <v>0.32974837870226636</v>
      </c>
      <c r="O84" s="621">
        <v>6937.2259589999994</v>
      </c>
      <c r="P84" s="623">
        <v>0.21537491334989131</v>
      </c>
      <c r="Q84" s="845" t="e">
        <v>#REF!</v>
      </c>
    </row>
    <row r="85" spans="1:61" ht="54.75" customHeight="1" x14ac:dyDescent="0.25">
      <c r="A85" s="910"/>
      <c r="B85" s="741" t="s">
        <v>448</v>
      </c>
      <c r="C85" s="733" t="s">
        <v>450</v>
      </c>
      <c r="D85" s="517" t="s">
        <v>499</v>
      </c>
      <c r="E85" s="798">
        <v>1000</v>
      </c>
      <c r="F85" s="799">
        <v>1000</v>
      </c>
      <c r="G85" s="602">
        <v>0</v>
      </c>
      <c r="H85" s="602">
        <v>1000</v>
      </c>
      <c r="I85" s="603">
        <v>855.89229999999998</v>
      </c>
      <c r="J85" s="604">
        <v>0.85589229999999994</v>
      </c>
      <c r="K85" s="602">
        <v>114.46859999999992</v>
      </c>
      <c r="L85" s="601">
        <v>144.10770000000002</v>
      </c>
      <c r="M85" s="601">
        <v>741.42370000000005</v>
      </c>
      <c r="N85" s="611">
        <v>0.74142370000000002</v>
      </c>
      <c r="O85" s="601">
        <v>37.033332999999999</v>
      </c>
      <c r="P85" s="611">
        <v>3.7033333000000002E-2</v>
      </c>
      <c r="Q85" s="592" t="e">
        <v>#REF!</v>
      </c>
    </row>
    <row r="86" spans="1:61" ht="104.25" customHeight="1" x14ac:dyDescent="0.25">
      <c r="A86" s="910"/>
      <c r="B86" s="738" t="s">
        <v>451</v>
      </c>
      <c r="C86" s="731" t="s">
        <v>452</v>
      </c>
      <c r="D86" s="517" t="s">
        <v>500</v>
      </c>
      <c r="E86" s="798">
        <v>2000</v>
      </c>
      <c r="F86" s="799">
        <v>2000</v>
      </c>
      <c r="G86" s="602">
        <v>0</v>
      </c>
      <c r="H86" s="602">
        <v>2000</v>
      </c>
      <c r="I86" s="603">
        <v>1129.2339999999999</v>
      </c>
      <c r="J86" s="604">
        <v>0.56461699999999992</v>
      </c>
      <c r="K86" s="602">
        <v>0</v>
      </c>
      <c r="L86" s="601">
        <v>870.76600000000008</v>
      </c>
      <c r="M86" s="601">
        <v>1129.2339999999999</v>
      </c>
      <c r="N86" s="604">
        <v>0.56461699999999992</v>
      </c>
      <c r="O86" s="601">
        <v>51.753332999999998</v>
      </c>
      <c r="P86" s="604">
        <v>2.5876666499999999E-2</v>
      </c>
      <c r="Q86" s="592" t="e">
        <v>#REF!</v>
      </c>
    </row>
    <row r="87" spans="1:61" ht="106.5" customHeight="1" x14ac:dyDescent="0.25">
      <c r="A87" s="910"/>
      <c r="B87" s="738" t="s">
        <v>453</v>
      </c>
      <c r="C87" s="731" t="s">
        <v>455</v>
      </c>
      <c r="D87" s="517" t="s">
        <v>500</v>
      </c>
      <c r="E87" s="798">
        <v>2000</v>
      </c>
      <c r="F87" s="799">
        <v>2000</v>
      </c>
      <c r="G87" s="602">
        <v>0</v>
      </c>
      <c r="H87" s="602">
        <v>2000</v>
      </c>
      <c r="I87" s="603">
        <v>1168.6188320000001</v>
      </c>
      <c r="J87" s="604">
        <v>0.58430941600000008</v>
      </c>
      <c r="K87" s="602">
        <v>6.6339000000000397</v>
      </c>
      <c r="L87" s="601">
        <v>831.38116799999989</v>
      </c>
      <c r="M87" s="601">
        <v>1161.9849320000001</v>
      </c>
      <c r="N87" s="604">
        <v>0.58099246599999999</v>
      </c>
      <c r="O87" s="601">
        <v>537.42585899999995</v>
      </c>
      <c r="P87" s="604">
        <v>0.26871292949999998</v>
      </c>
      <c r="Q87" s="592" t="e">
        <v>#REF!</v>
      </c>
    </row>
    <row r="88" spans="1:61" ht="26.25" customHeight="1" thickBot="1" x14ac:dyDescent="0.3">
      <c r="A88" s="910"/>
      <c r="B88" s="999" t="s">
        <v>80</v>
      </c>
      <c r="C88" s="1000"/>
      <c r="D88" s="644" t="s">
        <v>80</v>
      </c>
      <c r="E88" s="628">
        <v>5000</v>
      </c>
      <c r="F88" s="628">
        <v>5000</v>
      </c>
      <c r="G88" s="628">
        <v>0</v>
      </c>
      <c r="H88" s="628">
        <v>5000</v>
      </c>
      <c r="I88" s="628">
        <v>3153.745132</v>
      </c>
      <c r="J88" s="627">
        <v>0.63074902639999997</v>
      </c>
      <c r="K88" s="631">
        <v>121.10249999999996</v>
      </c>
      <c r="L88" s="628">
        <v>1846.254868</v>
      </c>
      <c r="M88" s="628">
        <v>3032.642632</v>
      </c>
      <c r="N88" s="627">
        <v>0.60652852639999999</v>
      </c>
      <c r="O88" s="628">
        <v>626.21252499999991</v>
      </c>
      <c r="P88" s="627">
        <v>0.12524250499999998</v>
      </c>
      <c r="Q88" s="847" t="e">
        <v>#REF!</v>
      </c>
    </row>
    <row r="89" spans="1:61" ht="30" customHeight="1" thickBot="1" x14ac:dyDescent="0.3">
      <c r="A89" s="944"/>
      <c r="B89" s="915" t="s">
        <v>69</v>
      </c>
      <c r="C89" s="930"/>
      <c r="D89" s="916"/>
      <c r="E89" s="629">
        <v>30210</v>
      </c>
      <c r="F89" s="630">
        <v>37210</v>
      </c>
      <c r="G89" s="630">
        <v>0</v>
      </c>
      <c r="H89" s="630">
        <v>37210</v>
      </c>
      <c r="I89" s="630">
        <v>22566.583306</v>
      </c>
      <c r="J89" s="548">
        <v>0.60646555511959155</v>
      </c>
      <c r="K89" s="630">
        <v>8912.7453959999984</v>
      </c>
      <c r="L89" s="629">
        <v>14643.416694</v>
      </c>
      <c r="M89" s="629">
        <v>13653.837909999998</v>
      </c>
      <c r="N89" s="548">
        <v>0.366940013705993</v>
      </c>
      <c r="O89" s="629">
        <v>7563.4384839999993</v>
      </c>
      <c r="P89" s="548">
        <v>0.20326359806503627</v>
      </c>
      <c r="Q89" s="855" t="e">
        <v>#REF!</v>
      </c>
    </row>
    <row r="90" spans="1:61" ht="20.25" customHeight="1" x14ac:dyDescent="0.25">
      <c r="A90" s="911" t="s">
        <v>554</v>
      </c>
      <c r="B90" s="911"/>
      <c r="C90" s="911"/>
      <c r="D90" s="911"/>
      <c r="E90" s="911"/>
      <c r="F90" s="911"/>
      <c r="G90" s="911"/>
      <c r="H90" s="911"/>
      <c r="I90" s="911"/>
      <c r="J90" s="911"/>
      <c r="K90" s="911"/>
      <c r="L90" s="911"/>
      <c r="M90" s="911"/>
      <c r="N90" s="911"/>
      <c r="O90" s="911"/>
      <c r="P90" s="911"/>
    </row>
    <row r="91" spans="1:61" ht="20.25" customHeight="1" thickBot="1" x14ac:dyDescent="0.3">
      <c r="A91" s="657"/>
      <c r="B91" s="718"/>
      <c r="C91" s="524"/>
      <c r="D91" s="658"/>
      <c r="E91" s="659"/>
      <c r="F91" s="659"/>
      <c r="G91" s="600"/>
      <c r="H91" s="600"/>
      <c r="I91" s="600"/>
      <c r="J91" s="600"/>
      <c r="K91" s="600"/>
      <c r="L91" s="600"/>
      <c r="M91" s="660"/>
      <c r="N91" s="600"/>
      <c r="O91" s="661"/>
      <c r="P91" s="600"/>
      <c r="Q91" s="516"/>
    </row>
    <row r="92" spans="1:61" s="226" customFormat="1" ht="51.75" customHeight="1" thickBot="1" x14ac:dyDescent="0.3">
      <c r="A92" s="473" t="s">
        <v>6</v>
      </c>
      <c r="B92" s="491" t="s">
        <v>7</v>
      </c>
      <c r="C92" s="472" t="s">
        <v>551</v>
      </c>
      <c r="D92" s="474" t="s">
        <v>482</v>
      </c>
      <c r="E92" s="490" t="s">
        <v>91</v>
      </c>
      <c r="F92" s="474" t="s">
        <v>168</v>
      </c>
      <c r="G92" s="474" t="s">
        <v>549</v>
      </c>
      <c r="H92" s="474" t="s">
        <v>550</v>
      </c>
      <c r="I92" s="474" t="s">
        <v>24</v>
      </c>
      <c r="J92" s="475" t="s">
        <v>364</v>
      </c>
      <c r="K92" s="474" t="s">
        <v>173</v>
      </c>
      <c r="L92" s="474" t="s">
        <v>170</v>
      </c>
      <c r="M92" s="474" t="s">
        <v>25</v>
      </c>
      <c r="N92" s="474" t="s">
        <v>43</v>
      </c>
      <c r="O92" s="474" t="s">
        <v>78</v>
      </c>
      <c r="P92" s="492" t="s">
        <v>294</v>
      </c>
      <c r="Q92" s="856" t="s">
        <v>28</v>
      </c>
      <c r="R92" s="877"/>
      <c r="S92" s="877"/>
    </row>
    <row r="93" spans="1:61" ht="45" customHeight="1" x14ac:dyDescent="0.25">
      <c r="A93" s="901" t="s">
        <v>401</v>
      </c>
      <c r="B93" s="768" t="s">
        <v>108</v>
      </c>
      <c r="C93" s="521" t="s">
        <v>38</v>
      </c>
      <c r="D93" s="45" t="s">
        <v>38</v>
      </c>
      <c r="E93" s="648">
        <v>615899.6</v>
      </c>
      <c r="F93" s="649">
        <v>615899.6</v>
      </c>
      <c r="G93" s="649">
        <v>315000</v>
      </c>
      <c r="H93" s="649">
        <v>300899.59999999998</v>
      </c>
      <c r="I93" s="619">
        <v>290394.85264863999</v>
      </c>
      <c r="J93" s="604">
        <v>0.96508886236020264</v>
      </c>
      <c r="K93" s="602">
        <v>118270.84649240001</v>
      </c>
      <c r="L93" s="648">
        <v>10504.747351359983</v>
      </c>
      <c r="M93" s="648">
        <v>172124.00615623998</v>
      </c>
      <c r="N93" s="662">
        <v>0.57203135582845566</v>
      </c>
      <c r="O93" s="648">
        <v>38139.975878089994</v>
      </c>
      <c r="P93" s="604">
        <v>0.12675316244385168</v>
      </c>
      <c r="Q93" s="853" t="e">
        <v>#REF!</v>
      </c>
    </row>
    <row r="94" spans="1:61" ht="27.75" customHeight="1" x14ac:dyDescent="0.25">
      <c r="A94" s="902"/>
      <c r="B94" s="951" t="s">
        <v>47</v>
      </c>
      <c r="C94" s="929"/>
      <c r="D94" s="642" t="s">
        <v>47</v>
      </c>
      <c r="E94" s="621">
        <v>615899.6</v>
      </c>
      <c r="F94" s="622">
        <v>615899.6</v>
      </c>
      <c r="G94" s="622">
        <v>315000</v>
      </c>
      <c r="H94" s="622">
        <v>300899.59999999998</v>
      </c>
      <c r="I94" s="622">
        <v>290394.85264863999</v>
      </c>
      <c r="J94" s="623">
        <v>0.96508886236020264</v>
      </c>
      <c r="K94" s="622">
        <v>118270.84649240001</v>
      </c>
      <c r="L94" s="621">
        <v>10504.747351359983</v>
      </c>
      <c r="M94" s="621">
        <v>172124.00615623998</v>
      </c>
      <c r="N94" s="623">
        <v>0.57203135582845566</v>
      </c>
      <c r="O94" s="621">
        <v>38139.975878089994</v>
      </c>
      <c r="P94" s="623">
        <v>0.12675316244385168</v>
      </c>
      <c r="Q94" s="845" t="e">
        <v>#REF!</v>
      </c>
    </row>
    <row r="95" spans="1:61" ht="42.75" customHeight="1" x14ac:dyDescent="0.25">
      <c r="A95" s="902"/>
      <c r="B95" s="738" t="s">
        <v>430</v>
      </c>
      <c r="C95" s="731" t="s">
        <v>432</v>
      </c>
      <c r="D95" s="521" t="s">
        <v>148</v>
      </c>
      <c r="E95" s="601">
        <v>50000</v>
      </c>
      <c r="F95" s="602">
        <v>50000</v>
      </c>
      <c r="G95" s="602">
        <v>0</v>
      </c>
      <c r="H95" s="602">
        <v>50000</v>
      </c>
      <c r="I95" s="802">
        <v>49995.078731000001</v>
      </c>
      <c r="J95" s="604">
        <v>0.99990157462000007</v>
      </c>
      <c r="K95" s="602">
        <v>48505.25</v>
      </c>
      <c r="L95" s="601">
        <v>4.9212689999985741</v>
      </c>
      <c r="M95" s="601">
        <v>1489.8287310000001</v>
      </c>
      <c r="N95" s="604">
        <v>2.9796574620000002E-2</v>
      </c>
      <c r="O95" s="601">
        <v>677.81004600000006</v>
      </c>
      <c r="P95" s="604">
        <v>1.3556200920000001E-2</v>
      </c>
      <c r="Q95" s="592" t="e">
        <v>#REF!</v>
      </c>
    </row>
    <row r="96" spans="1:61" ht="75" x14ac:dyDescent="0.25">
      <c r="A96" s="902"/>
      <c r="B96" s="738" t="s">
        <v>433</v>
      </c>
      <c r="C96" s="731" t="s">
        <v>432</v>
      </c>
      <c r="D96" s="522" t="s">
        <v>501</v>
      </c>
      <c r="E96" s="798">
        <v>21100.445199999998</v>
      </c>
      <c r="F96" s="799">
        <v>21100.445199999998</v>
      </c>
      <c r="G96" s="602">
        <v>0</v>
      </c>
      <c r="H96" s="602">
        <v>21100.445199999998</v>
      </c>
      <c r="I96" s="802">
        <v>21100.445199999998</v>
      </c>
      <c r="J96" s="604">
        <v>1</v>
      </c>
      <c r="K96" s="663">
        <v>0</v>
      </c>
      <c r="L96" s="601">
        <v>0</v>
      </c>
      <c r="M96" s="601">
        <v>21100.445199999998</v>
      </c>
      <c r="N96" s="664">
        <v>1</v>
      </c>
      <c r="O96" s="601">
        <v>0</v>
      </c>
      <c r="P96" s="604">
        <v>0</v>
      </c>
      <c r="Q96" s="592" t="e">
        <v>#REF!</v>
      </c>
    </row>
    <row r="97" spans="1:61" ht="23.25" customHeight="1" thickBot="1" x14ac:dyDescent="0.3">
      <c r="A97" s="902"/>
      <c r="B97" s="950" t="s">
        <v>80</v>
      </c>
      <c r="C97" s="927"/>
      <c r="D97" s="644" t="s">
        <v>80</v>
      </c>
      <c r="E97" s="628">
        <v>71100.445200000002</v>
      </c>
      <c r="F97" s="631">
        <v>71100.445200000002</v>
      </c>
      <c r="G97" s="631">
        <v>0</v>
      </c>
      <c r="H97" s="631">
        <v>71100.445200000002</v>
      </c>
      <c r="I97" s="631">
        <v>71095.523931000003</v>
      </c>
      <c r="J97" s="627">
        <v>0.99993078427306392</v>
      </c>
      <c r="K97" s="631">
        <v>48505.25</v>
      </c>
      <c r="L97" s="628">
        <v>4.9212689999985741</v>
      </c>
      <c r="M97" s="628">
        <v>22590.273931</v>
      </c>
      <c r="N97" s="627">
        <v>0.31772338228621949</v>
      </c>
      <c r="O97" s="628">
        <v>677.81004600000006</v>
      </c>
      <c r="P97" s="627">
        <v>9.5331336406315505E-3</v>
      </c>
      <c r="Q97" s="847" t="e">
        <v>#REF!</v>
      </c>
    </row>
    <row r="98" spans="1:61" ht="40.5" customHeight="1" thickBot="1" x14ac:dyDescent="0.3">
      <c r="A98" s="904"/>
      <c r="B98" s="915" t="s">
        <v>69</v>
      </c>
      <c r="C98" s="930"/>
      <c r="D98" s="916"/>
      <c r="E98" s="629">
        <v>687000.04519999993</v>
      </c>
      <c r="F98" s="630">
        <v>687000.04519999993</v>
      </c>
      <c r="G98" s="630">
        <v>315000</v>
      </c>
      <c r="H98" s="630">
        <v>372000.04519999999</v>
      </c>
      <c r="I98" s="630">
        <v>361490.37657963997</v>
      </c>
      <c r="J98" s="548">
        <v>0.97174820606618562</v>
      </c>
      <c r="K98" s="630">
        <v>166776.09649240001</v>
      </c>
      <c r="L98" s="629">
        <v>10509.668620360026</v>
      </c>
      <c r="M98" s="629">
        <v>194714.28008723998</v>
      </c>
      <c r="N98" s="548">
        <v>0.52342542050648111</v>
      </c>
      <c r="O98" s="629">
        <v>38817.785924089992</v>
      </c>
      <c r="P98" s="548">
        <v>0.1043488742137658</v>
      </c>
      <c r="Q98" s="842" t="e">
        <v>#REF!</v>
      </c>
    </row>
    <row r="99" spans="1:61" ht="22.5" customHeight="1" thickBot="1" x14ac:dyDescent="0.3">
      <c r="A99" s="911" t="s">
        <v>554</v>
      </c>
      <c r="B99" s="911"/>
      <c r="C99" s="911"/>
      <c r="D99" s="911"/>
      <c r="E99" s="911"/>
      <c r="F99" s="911"/>
      <c r="G99" s="911"/>
      <c r="H99" s="911"/>
      <c r="I99" s="911"/>
      <c r="J99" s="911"/>
      <c r="K99" s="911"/>
      <c r="L99" s="911"/>
      <c r="M99" s="912"/>
      <c r="N99" s="911"/>
      <c r="O99" s="911"/>
      <c r="P99" s="911"/>
      <c r="Q99" s="549"/>
    </row>
    <row r="100" spans="1:61" s="226" customFormat="1" ht="68.25" customHeight="1" x14ac:dyDescent="0.25">
      <c r="A100" s="473" t="s">
        <v>6</v>
      </c>
      <c r="B100" s="491" t="s">
        <v>7</v>
      </c>
      <c r="C100" s="472" t="s">
        <v>551</v>
      </c>
      <c r="D100" s="474" t="s">
        <v>482</v>
      </c>
      <c r="E100" s="490" t="s">
        <v>91</v>
      </c>
      <c r="F100" s="474" t="s">
        <v>168</v>
      </c>
      <c r="G100" s="474" t="s">
        <v>549</v>
      </c>
      <c r="H100" s="474" t="s">
        <v>550</v>
      </c>
      <c r="I100" s="474" t="s">
        <v>24</v>
      </c>
      <c r="J100" s="475" t="s">
        <v>364</v>
      </c>
      <c r="K100" s="474" t="s">
        <v>173</v>
      </c>
      <c r="L100" s="474" t="s">
        <v>170</v>
      </c>
      <c r="M100" s="474" t="s">
        <v>25</v>
      </c>
      <c r="N100" s="474" t="s">
        <v>43</v>
      </c>
      <c r="O100" s="474" t="s">
        <v>78</v>
      </c>
      <c r="P100" s="492" t="s">
        <v>294</v>
      </c>
      <c r="Q100" s="834" t="s">
        <v>28</v>
      </c>
      <c r="R100" s="877"/>
      <c r="S100" s="877"/>
    </row>
    <row r="101" spans="1:61" ht="69.75" customHeight="1" x14ac:dyDescent="0.25">
      <c r="A101" s="909" t="s">
        <v>548</v>
      </c>
      <c r="B101" s="738" t="s">
        <v>478</v>
      </c>
      <c r="C101" s="731" t="s">
        <v>455</v>
      </c>
      <c r="D101" s="517" t="s">
        <v>502</v>
      </c>
      <c r="E101" s="648">
        <v>3000</v>
      </c>
      <c r="F101" s="649">
        <v>3000</v>
      </c>
      <c r="G101" s="649">
        <v>0</v>
      </c>
      <c r="H101" s="649">
        <v>3000</v>
      </c>
      <c r="I101" s="803">
        <v>1965.265596</v>
      </c>
      <c r="J101" s="662">
        <v>0.65508853199999995</v>
      </c>
      <c r="K101" s="649">
        <v>149.95193599999993</v>
      </c>
      <c r="L101" s="648">
        <v>1034.734404</v>
      </c>
      <c r="M101" s="648">
        <v>1815.31366</v>
      </c>
      <c r="N101" s="665">
        <v>0.60510455333333335</v>
      </c>
      <c r="O101" s="648">
        <v>858.21882800000003</v>
      </c>
      <c r="P101" s="611">
        <v>0.28607294266666666</v>
      </c>
      <c r="Q101" s="857" t="e">
        <v>#REF!</v>
      </c>
    </row>
    <row r="102" spans="1:61" ht="31.5" customHeight="1" thickBot="1" x14ac:dyDescent="0.3">
      <c r="A102" s="910"/>
      <c r="B102" s="926" t="s">
        <v>80</v>
      </c>
      <c r="C102" s="927"/>
      <c r="D102" s="644" t="s">
        <v>80</v>
      </c>
      <c r="E102" s="628">
        <v>3000</v>
      </c>
      <c r="F102" s="631">
        <v>3000</v>
      </c>
      <c r="G102" s="631">
        <v>0</v>
      </c>
      <c r="H102" s="631">
        <v>3000</v>
      </c>
      <c r="I102" s="631">
        <v>1965.265596</v>
      </c>
      <c r="J102" s="627">
        <v>0.65508853199999995</v>
      </c>
      <c r="K102" s="631">
        <v>149.95193599999993</v>
      </c>
      <c r="L102" s="628">
        <v>1034.734404</v>
      </c>
      <c r="M102" s="628">
        <v>1815.31366</v>
      </c>
      <c r="N102" s="627">
        <v>0.60510455333333335</v>
      </c>
      <c r="O102" s="628">
        <v>858.21882800000003</v>
      </c>
      <c r="P102" s="627">
        <v>0.28607294266666666</v>
      </c>
      <c r="Q102" s="847" t="e">
        <v>#REF!</v>
      </c>
    </row>
    <row r="103" spans="1:61" ht="40.5" customHeight="1" thickBot="1" x14ac:dyDescent="0.3">
      <c r="A103" s="906"/>
      <c r="B103" s="915" t="s">
        <v>69</v>
      </c>
      <c r="C103" s="930"/>
      <c r="D103" s="916"/>
      <c r="E103" s="629">
        <v>3000</v>
      </c>
      <c r="F103" s="630">
        <v>3000</v>
      </c>
      <c r="G103" s="630">
        <v>0</v>
      </c>
      <c r="H103" s="630">
        <v>3000</v>
      </c>
      <c r="I103" s="630">
        <v>1965.265596</v>
      </c>
      <c r="J103" s="548">
        <v>0.65508853199999995</v>
      </c>
      <c r="K103" s="630">
        <v>149.95193599999993</v>
      </c>
      <c r="L103" s="629">
        <v>1034.734404</v>
      </c>
      <c r="M103" s="629">
        <v>1815.31366</v>
      </c>
      <c r="N103" s="548">
        <v>0.60510455333333335</v>
      </c>
      <c r="O103" s="629">
        <v>858.21882800000003</v>
      </c>
      <c r="P103" s="548">
        <v>0.28607294266666666</v>
      </c>
      <c r="Q103" s="842" t="e">
        <v>#REF!</v>
      </c>
    </row>
    <row r="104" spans="1:61" ht="22.5" customHeight="1" thickBot="1" x14ac:dyDescent="0.3">
      <c r="A104" s="911" t="s">
        <v>554</v>
      </c>
      <c r="B104" s="911"/>
      <c r="C104" s="911"/>
      <c r="D104" s="911"/>
      <c r="E104" s="911"/>
      <c r="F104" s="911"/>
      <c r="G104" s="911"/>
      <c r="H104" s="911"/>
      <c r="I104" s="911"/>
      <c r="J104" s="911"/>
      <c r="K104" s="911"/>
      <c r="L104" s="911"/>
      <c r="M104" s="912"/>
      <c r="N104" s="911"/>
      <c r="O104" s="911"/>
      <c r="P104" s="911"/>
    </row>
    <row r="105" spans="1:61" s="226" customFormat="1" ht="68.25" customHeight="1" thickBot="1" x14ac:dyDescent="0.3">
      <c r="A105" s="473" t="s">
        <v>6</v>
      </c>
      <c r="B105" s="491" t="s">
        <v>7</v>
      </c>
      <c r="C105" s="472" t="s">
        <v>551</v>
      </c>
      <c r="D105" s="474" t="s">
        <v>482</v>
      </c>
      <c r="E105" s="490" t="s">
        <v>91</v>
      </c>
      <c r="F105" s="474" t="s">
        <v>168</v>
      </c>
      <c r="G105" s="474" t="s">
        <v>549</v>
      </c>
      <c r="H105" s="474" t="s">
        <v>550</v>
      </c>
      <c r="I105" s="474" t="s">
        <v>24</v>
      </c>
      <c r="J105" s="475" t="s">
        <v>364</v>
      </c>
      <c r="K105" s="474" t="s">
        <v>173</v>
      </c>
      <c r="L105" s="474" t="s">
        <v>170</v>
      </c>
      <c r="M105" s="474" t="s">
        <v>25</v>
      </c>
      <c r="N105" s="474" t="s">
        <v>43</v>
      </c>
      <c r="O105" s="474" t="s">
        <v>78</v>
      </c>
      <c r="P105" s="492" t="s">
        <v>294</v>
      </c>
      <c r="Q105" s="858" t="s">
        <v>28</v>
      </c>
      <c r="R105" s="877"/>
      <c r="S105" s="877"/>
    </row>
    <row r="106" spans="1:61" ht="74.25" customHeight="1" x14ac:dyDescent="0.25">
      <c r="A106" s="909" t="s">
        <v>335</v>
      </c>
      <c r="B106" s="779" t="s">
        <v>297</v>
      </c>
      <c r="C106" s="743" t="s">
        <v>299</v>
      </c>
      <c r="D106" s="743" t="s">
        <v>299</v>
      </c>
      <c r="E106" s="648">
        <v>2619.3000000000002</v>
      </c>
      <c r="F106" s="649">
        <v>2619.3000000000002</v>
      </c>
      <c r="G106" s="649">
        <v>0</v>
      </c>
      <c r="H106" s="649">
        <v>2619.3000000000002</v>
      </c>
      <c r="I106" s="803">
        <v>2578.655495</v>
      </c>
      <c r="J106" s="662">
        <v>0.98448268430496688</v>
      </c>
      <c r="K106" s="649">
        <v>830.22252299999991</v>
      </c>
      <c r="L106" s="648">
        <v>40.644505000000208</v>
      </c>
      <c r="M106" s="648">
        <v>1748.4329720000001</v>
      </c>
      <c r="N106" s="662">
        <v>0.66751917382506776</v>
      </c>
      <c r="O106" s="648">
        <v>160.41051899999999</v>
      </c>
      <c r="P106" s="662">
        <v>6.1241751231244985E-2</v>
      </c>
      <c r="Q106" s="853" t="e">
        <v>#REF!</v>
      </c>
    </row>
    <row r="107" spans="1:61" ht="63.75" customHeight="1" x14ac:dyDescent="0.25">
      <c r="A107" s="910"/>
      <c r="B107" s="780" t="s">
        <v>127</v>
      </c>
      <c r="C107" s="737" t="s">
        <v>311</v>
      </c>
      <c r="D107" s="737" t="s">
        <v>311</v>
      </c>
      <c r="E107" s="601">
        <v>74100</v>
      </c>
      <c r="F107" s="602">
        <v>74100</v>
      </c>
      <c r="G107" s="602">
        <v>0</v>
      </c>
      <c r="H107" s="602">
        <v>74100</v>
      </c>
      <c r="I107" s="799">
        <v>74090.930040000007</v>
      </c>
      <c r="J107" s="604">
        <v>0.99987759838056689</v>
      </c>
      <c r="K107" s="602">
        <v>14282.163741000004</v>
      </c>
      <c r="L107" s="601">
        <v>9.0699599999934435</v>
      </c>
      <c r="M107" s="601">
        <v>59808.766299000003</v>
      </c>
      <c r="N107" s="604">
        <v>0.80713584748987854</v>
      </c>
      <c r="O107" s="601">
        <v>10071.832077370002</v>
      </c>
      <c r="P107" s="604">
        <v>0.13592216028839407</v>
      </c>
      <c r="Q107" s="851" t="e">
        <v>#REF!</v>
      </c>
    </row>
    <row r="108" spans="1:61" ht="45" x14ac:dyDescent="0.25">
      <c r="A108" s="910"/>
      <c r="B108" s="780" t="s">
        <v>129</v>
      </c>
      <c r="C108" s="737" t="s">
        <v>130</v>
      </c>
      <c r="D108" s="737" t="s">
        <v>130</v>
      </c>
      <c r="E108" s="601">
        <v>1114.0999999999999</v>
      </c>
      <c r="F108" s="602">
        <v>1114.0999999999999</v>
      </c>
      <c r="G108" s="602">
        <v>0</v>
      </c>
      <c r="H108" s="602">
        <v>1114.0999999999999</v>
      </c>
      <c r="I108" s="799">
        <v>1114.0999999999999</v>
      </c>
      <c r="J108" s="604">
        <v>1</v>
      </c>
      <c r="K108" s="602">
        <v>0</v>
      </c>
      <c r="L108" s="601">
        <v>0</v>
      </c>
      <c r="M108" s="601">
        <v>1114.0999999999999</v>
      </c>
      <c r="N108" s="604">
        <v>1</v>
      </c>
      <c r="O108" s="601">
        <v>111.41</v>
      </c>
      <c r="P108" s="604">
        <v>0.1</v>
      </c>
      <c r="Q108" s="851" t="e">
        <v>#REF!</v>
      </c>
    </row>
    <row r="109" spans="1:61" ht="26.25" customHeight="1" x14ac:dyDescent="0.25">
      <c r="A109" s="910"/>
      <c r="B109" s="928" t="s">
        <v>47</v>
      </c>
      <c r="C109" s="929"/>
      <c r="D109" s="642" t="s">
        <v>47</v>
      </c>
      <c r="E109" s="621">
        <v>77833.400000000009</v>
      </c>
      <c r="F109" s="622">
        <v>77833.400000000009</v>
      </c>
      <c r="G109" s="622">
        <v>0</v>
      </c>
      <c r="H109" s="622">
        <v>77833.400000000009</v>
      </c>
      <c r="I109" s="622">
        <v>77783.685535000011</v>
      </c>
      <c r="J109" s="623">
        <v>0.99936127080405068</v>
      </c>
      <c r="K109" s="622">
        <v>15112.386264000004</v>
      </c>
      <c r="L109" s="621">
        <v>49.71446499999729</v>
      </c>
      <c r="M109" s="621">
        <v>62671.299271000004</v>
      </c>
      <c r="N109" s="623">
        <v>0.8051980161601574</v>
      </c>
      <c r="O109" s="621">
        <v>10343.652596370001</v>
      </c>
      <c r="P109" s="623">
        <v>0.13289478034327165</v>
      </c>
      <c r="Q109" s="845" t="e">
        <v>#REF!</v>
      </c>
    </row>
    <row r="110" spans="1:61" ht="88.5" customHeight="1" x14ac:dyDescent="0.25">
      <c r="A110" s="910"/>
      <c r="B110" s="738" t="s">
        <v>458</v>
      </c>
      <c r="C110" s="731" t="s">
        <v>459</v>
      </c>
      <c r="D110" s="517" t="s">
        <v>503</v>
      </c>
      <c r="E110" s="798">
        <v>18000</v>
      </c>
      <c r="F110" s="799">
        <v>18000</v>
      </c>
      <c r="G110" s="602">
        <v>0</v>
      </c>
      <c r="H110" s="602">
        <v>18000</v>
      </c>
      <c r="I110" s="799">
        <v>12876.122485</v>
      </c>
      <c r="J110" s="606">
        <v>0.71534013805555552</v>
      </c>
      <c r="K110" s="603">
        <v>3957.3248399999993</v>
      </c>
      <c r="L110" s="605">
        <v>5123.8775150000001</v>
      </c>
      <c r="M110" s="605">
        <v>8918.7976450000006</v>
      </c>
      <c r="N110" s="604">
        <v>0.49548875805555559</v>
      </c>
      <c r="O110" s="601">
        <v>1394.8723580000001</v>
      </c>
      <c r="P110" s="604">
        <v>7.7492908777777786E-2</v>
      </c>
      <c r="Q110" s="592" t="e">
        <v>#REF!</v>
      </c>
    </row>
    <row r="111" spans="1:61" s="220" customFormat="1" ht="78" customHeight="1" x14ac:dyDescent="0.25">
      <c r="A111" s="910"/>
      <c r="B111" s="738" t="s">
        <v>460</v>
      </c>
      <c r="C111" s="731" t="s">
        <v>459</v>
      </c>
      <c r="D111" s="517" t="s">
        <v>504</v>
      </c>
      <c r="E111" s="798">
        <v>2000</v>
      </c>
      <c r="F111" s="799">
        <v>2000</v>
      </c>
      <c r="G111" s="603">
        <v>0</v>
      </c>
      <c r="H111" s="603">
        <v>2000</v>
      </c>
      <c r="I111" s="799">
        <v>2000</v>
      </c>
      <c r="J111" s="606">
        <v>1</v>
      </c>
      <c r="K111" s="603">
        <v>512.67557099999999</v>
      </c>
      <c r="L111" s="605">
        <v>0</v>
      </c>
      <c r="M111" s="605">
        <v>1487.324429</v>
      </c>
      <c r="N111" s="606">
        <v>0</v>
      </c>
      <c r="O111" s="605">
        <v>0</v>
      </c>
      <c r="P111" s="606">
        <v>0</v>
      </c>
      <c r="Q111" s="830" t="e">
        <v>#REF!</v>
      </c>
      <c r="R111" s="876"/>
      <c r="S111" s="876"/>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ht="23.25" customHeight="1" thickBot="1" x14ac:dyDescent="0.3">
      <c r="A112" s="910"/>
      <c r="B112" s="926" t="s">
        <v>80</v>
      </c>
      <c r="C112" s="927"/>
      <c r="D112" s="644" t="s">
        <v>80</v>
      </c>
      <c r="E112" s="628">
        <v>20000</v>
      </c>
      <c r="F112" s="631">
        <v>20000</v>
      </c>
      <c r="G112" s="631">
        <v>0</v>
      </c>
      <c r="H112" s="631">
        <v>20000</v>
      </c>
      <c r="I112" s="631">
        <v>14876.122485</v>
      </c>
      <c r="J112" s="627">
        <v>0.74380612425000003</v>
      </c>
      <c r="K112" s="631">
        <v>4470.0004109999991</v>
      </c>
      <c r="L112" s="628">
        <v>5123.8775150000001</v>
      </c>
      <c r="M112" s="628">
        <v>10406.122074000001</v>
      </c>
      <c r="N112" s="627">
        <v>0.52030610370000008</v>
      </c>
      <c r="O112" s="628">
        <v>1394.8723580000001</v>
      </c>
      <c r="P112" s="627">
        <v>6.9743617899999999E-2</v>
      </c>
      <c r="Q112" s="847" t="e">
        <v>#REF!</v>
      </c>
    </row>
    <row r="113" spans="1:61" ht="42" customHeight="1" thickBot="1" x14ac:dyDescent="0.3">
      <c r="A113" s="906"/>
      <c r="B113" s="915" t="s">
        <v>69</v>
      </c>
      <c r="C113" s="930"/>
      <c r="D113" s="916"/>
      <c r="E113" s="629">
        <v>97833.400000000009</v>
      </c>
      <c r="F113" s="630">
        <v>97833.400000000009</v>
      </c>
      <c r="G113" s="630">
        <v>0</v>
      </c>
      <c r="H113" s="630">
        <v>97833.400000000009</v>
      </c>
      <c r="I113" s="630">
        <v>92659.808020000011</v>
      </c>
      <c r="J113" s="548">
        <v>0.9471183462907351</v>
      </c>
      <c r="K113" s="630">
        <v>19582.386675000002</v>
      </c>
      <c r="L113" s="629">
        <v>5173.5919799999974</v>
      </c>
      <c r="M113" s="629">
        <v>73077.42134500001</v>
      </c>
      <c r="N113" s="548">
        <v>0.74695780117015254</v>
      </c>
      <c r="O113" s="629">
        <v>11738.524954370001</v>
      </c>
      <c r="P113" s="548">
        <v>0.1199848411112156</v>
      </c>
      <c r="Q113" s="842" t="e">
        <v>#REF!</v>
      </c>
    </row>
    <row r="114" spans="1:61" ht="18" customHeight="1" x14ac:dyDescent="0.25">
      <c r="A114" s="911" t="s">
        <v>554</v>
      </c>
      <c r="B114" s="911"/>
      <c r="C114" s="911"/>
      <c r="D114" s="911"/>
      <c r="E114" s="911"/>
      <c r="F114" s="911"/>
      <c r="G114" s="911"/>
      <c r="H114" s="911"/>
      <c r="I114" s="911"/>
      <c r="J114" s="911"/>
      <c r="K114" s="911"/>
      <c r="L114" s="911"/>
      <c r="M114" s="912"/>
      <c r="N114" s="911"/>
      <c r="O114" s="911"/>
      <c r="P114" s="911"/>
    </row>
    <row r="115" spans="1:61" ht="18" customHeight="1" thickBot="1" x14ac:dyDescent="0.3">
      <c r="A115" s="657"/>
      <c r="B115" s="718"/>
      <c r="C115" s="524"/>
      <c r="D115" s="658"/>
      <c r="E115" s="659"/>
      <c r="F115" s="600"/>
      <c r="G115" s="600"/>
      <c r="H115" s="600"/>
      <c r="I115" s="600"/>
      <c r="J115" s="600"/>
      <c r="K115" s="600"/>
      <c r="L115" s="600"/>
      <c r="M115" s="660"/>
      <c r="N115" s="600"/>
      <c r="O115" s="661"/>
      <c r="P115" s="600"/>
      <c r="Q115" s="516"/>
    </row>
    <row r="116" spans="1:61" s="226" customFormat="1" ht="68.25" customHeight="1" thickBot="1" x14ac:dyDescent="0.3">
      <c r="A116" s="473" t="s">
        <v>6</v>
      </c>
      <c r="B116" s="491" t="s">
        <v>7</v>
      </c>
      <c r="C116" s="472" t="s">
        <v>551</v>
      </c>
      <c r="D116" s="474" t="s">
        <v>482</v>
      </c>
      <c r="E116" s="490" t="s">
        <v>91</v>
      </c>
      <c r="F116" s="474" t="s">
        <v>168</v>
      </c>
      <c r="G116" s="474" t="s">
        <v>549</v>
      </c>
      <c r="H116" s="474" t="s">
        <v>550</v>
      </c>
      <c r="I116" s="474" t="s">
        <v>24</v>
      </c>
      <c r="J116" s="475" t="s">
        <v>364</v>
      </c>
      <c r="K116" s="474" t="s">
        <v>173</v>
      </c>
      <c r="L116" s="474" t="s">
        <v>170</v>
      </c>
      <c r="M116" s="474" t="s">
        <v>25</v>
      </c>
      <c r="N116" s="474" t="s">
        <v>43</v>
      </c>
      <c r="O116" s="474" t="s">
        <v>78</v>
      </c>
      <c r="P116" s="492" t="s">
        <v>294</v>
      </c>
      <c r="Q116" s="856" t="s">
        <v>28</v>
      </c>
      <c r="R116" s="877"/>
      <c r="S116" s="877"/>
    </row>
    <row r="117" spans="1:61" s="800" customFormat="1" ht="35.25" customHeight="1" x14ac:dyDescent="0.25">
      <c r="A117" s="905" t="s">
        <v>327</v>
      </c>
      <c r="B117" s="1147" t="s">
        <v>104</v>
      </c>
      <c r="C117" s="746" t="s">
        <v>339</v>
      </c>
      <c r="D117" s="341" t="s">
        <v>166</v>
      </c>
      <c r="E117" s="670">
        <v>697.60088500000006</v>
      </c>
      <c r="F117" s="652">
        <v>9697.6008849999998</v>
      </c>
      <c r="G117" s="823">
        <v>0</v>
      </c>
      <c r="H117" s="824">
        <v>9697.6008849999998</v>
      </c>
      <c r="I117" s="823">
        <v>697.60088500000006</v>
      </c>
      <c r="J117" s="653">
        <v>7.1935408898816527E-2</v>
      </c>
      <c r="K117" s="823">
        <v>204.76322500000009</v>
      </c>
      <c r="L117" s="822">
        <v>9000</v>
      </c>
      <c r="M117" s="822">
        <v>492.83765999999997</v>
      </c>
      <c r="N117" s="653">
        <v>5.0820575711907116E-2</v>
      </c>
      <c r="O117" s="822">
        <v>254.38384559000002</v>
      </c>
      <c r="P117" s="604">
        <v>2.623162662669222E-2</v>
      </c>
      <c r="Q117" s="846"/>
      <c r="R117" s="882"/>
      <c r="S117" s="883"/>
      <c r="T117" s="825"/>
      <c r="U117" s="825"/>
      <c r="V117" s="825"/>
      <c r="W117" s="825"/>
      <c r="X117" s="825"/>
      <c r="Y117" s="825"/>
      <c r="Z117" s="825"/>
      <c r="AA117" s="825"/>
      <c r="AB117" s="825"/>
      <c r="AC117" s="825"/>
      <c r="AD117" s="825"/>
      <c r="AE117" s="825"/>
      <c r="AF117" s="825"/>
      <c r="AG117" s="825"/>
      <c r="AH117" s="825"/>
      <c r="AI117" s="825"/>
      <c r="AJ117" s="825"/>
      <c r="AK117" s="825"/>
      <c r="AL117" s="825"/>
      <c r="AM117" s="825"/>
      <c r="AN117" s="825"/>
      <c r="AO117" s="825"/>
      <c r="AP117" s="825"/>
      <c r="AQ117" s="825"/>
      <c r="AR117" s="825"/>
      <c r="AS117" s="825"/>
      <c r="AT117" s="825"/>
      <c r="AU117" s="825"/>
      <c r="AV117" s="825"/>
      <c r="AW117" s="825"/>
      <c r="AX117" s="825"/>
      <c r="AY117" s="825"/>
      <c r="AZ117" s="825"/>
      <c r="BA117" s="825"/>
      <c r="BB117" s="825"/>
      <c r="BC117" s="825"/>
      <c r="BD117" s="825"/>
      <c r="BE117" s="825"/>
      <c r="BF117" s="825"/>
      <c r="BG117" s="825"/>
      <c r="BH117" s="825"/>
      <c r="BI117" s="825"/>
    </row>
    <row r="118" spans="1:61" ht="31.5" customHeight="1" x14ac:dyDescent="0.25">
      <c r="A118" s="910"/>
      <c r="B118" s="928" t="s">
        <v>515</v>
      </c>
      <c r="C118" s="929"/>
      <c r="D118" s="642" t="s">
        <v>166</v>
      </c>
      <c r="E118" s="621">
        <v>697.60088500000006</v>
      </c>
      <c r="F118" s="622">
        <v>9697.6008849999998</v>
      </c>
      <c r="G118" s="622">
        <v>0</v>
      </c>
      <c r="H118" s="622">
        <v>9697.6008849999998</v>
      </c>
      <c r="I118" s="622">
        <v>697.60088500000006</v>
      </c>
      <c r="J118" s="623">
        <v>7.1935408898816527E-2</v>
      </c>
      <c r="K118" s="622">
        <v>204.76322500000009</v>
      </c>
      <c r="L118" s="621">
        <v>9000</v>
      </c>
      <c r="M118" s="621">
        <v>492.83765999999997</v>
      </c>
      <c r="N118" s="623">
        <v>5.0820575711907116E-2</v>
      </c>
      <c r="O118" s="621">
        <v>254.38384559000002</v>
      </c>
      <c r="P118" s="623">
        <v>2.623162662669222E-2</v>
      </c>
      <c r="Q118" s="845">
        <v>0</v>
      </c>
    </row>
    <row r="119" spans="1:61" ht="77.25" customHeight="1" x14ac:dyDescent="0.25">
      <c r="A119" s="910"/>
      <c r="B119" s="738" t="s">
        <v>463</v>
      </c>
      <c r="C119" s="731" t="s">
        <v>455</v>
      </c>
      <c r="D119" s="517" t="s">
        <v>505</v>
      </c>
      <c r="E119" s="601">
        <v>500</v>
      </c>
      <c r="F119" s="602">
        <v>500</v>
      </c>
      <c r="G119" s="602">
        <v>0</v>
      </c>
      <c r="H119" s="602">
        <v>500</v>
      </c>
      <c r="I119" s="799">
        <v>500</v>
      </c>
      <c r="J119" s="606">
        <v>1</v>
      </c>
      <c r="K119" s="603">
        <v>74.076639999999998</v>
      </c>
      <c r="L119" s="605">
        <v>0</v>
      </c>
      <c r="M119" s="605">
        <v>425.92336</v>
      </c>
      <c r="N119" s="604">
        <v>0.85184672000000006</v>
      </c>
      <c r="O119" s="601">
        <v>230.23381599999999</v>
      </c>
      <c r="P119" s="604">
        <v>0.46046763199999996</v>
      </c>
      <c r="Q119" s="592" t="e">
        <v>#REF!</v>
      </c>
    </row>
    <row r="120" spans="1:61" ht="73.5" customHeight="1" x14ac:dyDescent="0.25">
      <c r="A120" s="910"/>
      <c r="B120" s="738" t="s">
        <v>464</v>
      </c>
      <c r="C120" s="731" t="s">
        <v>466</v>
      </c>
      <c r="D120" s="517" t="s">
        <v>505</v>
      </c>
      <c r="E120" s="601">
        <v>500</v>
      </c>
      <c r="F120" s="602">
        <v>500</v>
      </c>
      <c r="G120" s="603">
        <v>0</v>
      </c>
      <c r="H120" s="602">
        <v>500</v>
      </c>
      <c r="I120" s="799">
        <v>472.84439900000001</v>
      </c>
      <c r="J120" s="606">
        <v>0.94568879800000005</v>
      </c>
      <c r="K120" s="603">
        <v>39.843769000000009</v>
      </c>
      <c r="L120" s="605">
        <v>27.15560099999999</v>
      </c>
      <c r="M120" s="605">
        <v>433.00063</v>
      </c>
      <c r="N120" s="604">
        <v>0.86600125999999999</v>
      </c>
      <c r="O120" s="601">
        <v>258.325738</v>
      </c>
      <c r="P120" s="604">
        <v>0.51665147600000005</v>
      </c>
      <c r="Q120" s="592" t="e">
        <v>#REF!</v>
      </c>
    </row>
    <row r="121" spans="1:61" s="220" customFormat="1" ht="90" x14ac:dyDescent="0.25">
      <c r="A121" s="910"/>
      <c r="B121" s="741" t="s">
        <v>468</v>
      </c>
      <c r="C121" s="733" t="s">
        <v>470</v>
      </c>
      <c r="D121" s="517" t="s">
        <v>506</v>
      </c>
      <c r="E121" s="605">
        <v>1000</v>
      </c>
      <c r="F121" s="603">
        <v>1000</v>
      </c>
      <c r="G121" s="603">
        <v>0</v>
      </c>
      <c r="H121" s="602">
        <v>1000</v>
      </c>
      <c r="I121" s="799">
        <v>999.67</v>
      </c>
      <c r="J121" s="606">
        <v>0.99966999999999995</v>
      </c>
      <c r="K121" s="603">
        <v>221.51380999999992</v>
      </c>
      <c r="L121" s="605">
        <v>0.33000000000004093</v>
      </c>
      <c r="M121" s="605">
        <v>778.15619000000004</v>
      </c>
      <c r="N121" s="606">
        <v>0.77815619000000003</v>
      </c>
      <c r="O121" s="605">
        <v>424.95203600000002</v>
      </c>
      <c r="P121" s="606">
        <v>0.42495203600000003</v>
      </c>
      <c r="Q121" s="830" t="e">
        <v>#REF!</v>
      </c>
      <c r="R121" s="876"/>
      <c r="S121" s="876"/>
    </row>
    <row r="122" spans="1:61" s="220" customFormat="1" ht="90" x14ac:dyDescent="0.25">
      <c r="A122" s="910"/>
      <c r="B122" s="741" t="s">
        <v>471</v>
      </c>
      <c r="C122" s="733" t="s">
        <v>473</v>
      </c>
      <c r="D122" s="518" t="s">
        <v>506</v>
      </c>
      <c r="E122" s="605">
        <v>1000</v>
      </c>
      <c r="F122" s="603">
        <v>1000</v>
      </c>
      <c r="G122" s="603">
        <v>0</v>
      </c>
      <c r="H122" s="603">
        <v>1000</v>
      </c>
      <c r="I122" s="799">
        <v>998.19552299999998</v>
      </c>
      <c r="J122" s="606">
        <v>0.99819552300000003</v>
      </c>
      <c r="K122" s="603">
        <v>886.74898599999995</v>
      </c>
      <c r="L122" s="605">
        <v>1.8044770000000199</v>
      </c>
      <c r="M122" s="605">
        <v>111.44653700000001</v>
      </c>
      <c r="N122" s="606">
        <v>0.11144653700000001</v>
      </c>
      <c r="O122" s="605">
        <v>45.433624999999999</v>
      </c>
      <c r="P122" s="606">
        <v>4.5433624999999998E-2</v>
      </c>
      <c r="Q122" s="830" t="e">
        <v>#REF!</v>
      </c>
      <c r="R122" s="876"/>
      <c r="S122" s="876"/>
    </row>
    <row r="123" spans="1:61" s="220" customFormat="1" ht="139.5" customHeight="1" x14ac:dyDescent="0.25">
      <c r="A123" s="910"/>
      <c r="B123" s="738" t="s">
        <v>474</v>
      </c>
      <c r="C123" s="731" t="s">
        <v>476</v>
      </c>
      <c r="D123" s="517" t="s">
        <v>506</v>
      </c>
      <c r="E123" s="605">
        <v>500</v>
      </c>
      <c r="F123" s="603">
        <v>500</v>
      </c>
      <c r="G123" s="603">
        <v>0</v>
      </c>
      <c r="H123" s="603">
        <v>500</v>
      </c>
      <c r="I123" s="799">
        <v>500</v>
      </c>
      <c r="J123" s="606">
        <v>1</v>
      </c>
      <c r="K123" s="603">
        <v>238.09389900000002</v>
      </c>
      <c r="L123" s="605">
        <v>0</v>
      </c>
      <c r="M123" s="605">
        <v>261.90610099999998</v>
      </c>
      <c r="N123" s="606">
        <v>0.523812202</v>
      </c>
      <c r="O123" s="605">
        <v>123.193595</v>
      </c>
      <c r="P123" s="606">
        <v>0.24638719000000001</v>
      </c>
      <c r="Q123" s="830" t="e">
        <v>#REF!</v>
      </c>
      <c r="R123" s="876"/>
      <c r="S123" s="876"/>
    </row>
    <row r="124" spans="1:61" s="220" customFormat="1" ht="90" x14ac:dyDescent="0.25">
      <c r="A124" s="910"/>
      <c r="B124" s="738" t="s">
        <v>477</v>
      </c>
      <c r="C124" s="731" t="s">
        <v>466</v>
      </c>
      <c r="D124" s="517" t="s">
        <v>506</v>
      </c>
      <c r="E124" s="605">
        <v>500</v>
      </c>
      <c r="F124" s="603">
        <v>500</v>
      </c>
      <c r="G124" s="603">
        <v>0</v>
      </c>
      <c r="H124" s="603">
        <v>500</v>
      </c>
      <c r="I124" s="799">
        <v>495.83499999999998</v>
      </c>
      <c r="J124" s="606">
        <v>0.99166999999999994</v>
      </c>
      <c r="K124" s="603">
        <v>196.71416699999997</v>
      </c>
      <c r="L124" s="605">
        <v>4.1650000000000205</v>
      </c>
      <c r="M124" s="605">
        <v>299.120833</v>
      </c>
      <c r="N124" s="606">
        <v>0.59824166600000006</v>
      </c>
      <c r="O124" s="605">
        <v>99.974587999999997</v>
      </c>
      <c r="P124" s="606">
        <v>0.19994917600000001</v>
      </c>
      <c r="Q124" s="830" t="e">
        <v>#REF!</v>
      </c>
      <c r="R124" s="876"/>
      <c r="S124" s="876"/>
    </row>
    <row r="125" spans="1:61" s="220" customFormat="1" ht="45" x14ac:dyDescent="0.25">
      <c r="A125" s="910"/>
      <c r="B125" s="772" t="s">
        <v>480</v>
      </c>
      <c r="C125" s="737" t="s">
        <v>455</v>
      </c>
      <c r="D125" s="517" t="s">
        <v>507</v>
      </c>
      <c r="E125" s="605">
        <v>1000</v>
      </c>
      <c r="F125" s="603">
        <v>1000</v>
      </c>
      <c r="G125" s="603">
        <v>0</v>
      </c>
      <c r="H125" s="603">
        <v>1000</v>
      </c>
      <c r="I125" s="799">
        <v>999.99810500000001</v>
      </c>
      <c r="J125" s="606">
        <v>0.99999810499999997</v>
      </c>
      <c r="K125" s="603">
        <v>109.40083300000003</v>
      </c>
      <c r="L125" s="605">
        <v>1.8949999999904321E-3</v>
      </c>
      <c r="M125" s="605">
        <v>890.59727199999998</v>
      </c>
      <c r="N125" s="606">
        <v>0.89059727199999994</v>
      </c>
      <c r="O125" s="605">
        <v>557.78075100000001</v>
      </c>
      <c r="P125" s="606">
        <v>0.55778075100000002</v>
      </c>
      <c r="Q125" s="830"/>
      <c r="R125" s="876"/>
      <c r="S125" s="876"/>
    </row>
    <row r="126" spans="1:61" ht="20.25" thickBot="1" x14ac:dyDescent="0.3">
      <c r="A126" s="910"/>
      <c r="B126" s="926" t="s">
        <v>80</v>
      </c>
      <c r="C126" s="927"/>
      <c r="D126" s="644" t="s">
        <v>80</v>
      </c>
      <c r="E126" s="628">
        <v>5000</v>
      </c>
      <c r="F126" s="631">
        <v>5000</v>
      </c>
      <c r="G126" s="631">
        <v>0</v>
      </c>
      <c r="H126" s="631">
        <v>5000</v>
      </c>
      <c r="I126" s="631">
        <v>4966.5430269999997</v>
      </c>
      <c r="J126" s="627">
        <v>0.99330860539999999</v>
      </c>
      <c r="K126" s="631">
        <v>1766.392104</v>
      </c>
      <c r="L126" s="628">
        <v>33.456973000000062</v>
      </c>
      <c r="M126" s="628">
        <v>3200.1509230000001</v>
      </c>
      <c r="N126" s="627">
        <v>0.64003018460000005</v>
      </c>
      <c r="O126" s="628">
        <v>1739.8941490000002</v>
      </c>
      <c r="P126" s="627">
        <v>0.34797882980000006</v>
      </c>
      <c r="Q126" s="847" t="e">
        <v>#REF!</v>
      </c>
    </row>
    <row r="127" spans="1:61" ht="33.75" customHeight="1" thickBot="1" x14ac:dyDescent="0.3">
      <c r="A127" s="906"/>
      <c r="B127" s="915" t="s">
        <v>69</v>
      </c>
      <c r="C127" s="930"/>
      <c r="D127" s="916"/>
      <c r="E127" s="629">
        <v>5697.6008849999998</v>
      </c>
      <c r="F127" s="630">
        <v>14697.600885</v>
      </c>
      <c r="G127" s="630">
        <v>0</v>
      </c>
      <c r="H127" s="630">
        <v>14697.600885</v>
      </c>
      <c r="I127" s="630">
        <v>5664.1439119999995</v>
      </c>
      <c r="J127" s="548">
        <v>0.38537880816866388</v>
      </c>
      <c r="K127" s="630">
        <v>1971.1553290000002</v>
      </c>
      <c r="L127" s="629">
        <v>9033.4569730000003</v>
      </c>
      <c r="M127" s="629">
        <v>3692.9885830000003</v>
      </c>
      <c r="N127" s="548">
        <v>0.25126472081365137</v>
      </c>
      <c r="O127" s="629">
        <v>1994.2779945900002</v>
      </c>
      <c r="P127" s="548">
        <v>0.13568731456201874</v>
      </c>
      <c r="Q127" s="842" t="e">
        <v>#REF!</v>
      </c>
    </row>
    <row r="128" spans="1:61" ht="33.75" customHeight="1" thickBot="1" x14ac:dyDescent="0.3">
      <c r="A128" s="907" t="s">
        <v>554</v>
      </c>
      <c r="B128" s="940"/>
      <c r="C128" s="940"/>
      <c r="D128" s="940"/>
      <c r="E128" s="940"/>
      <c r="F128" s="940"/>
      <c r="G128" s="940"/>
      <c r="H128" s="940"/>
      <c r="I128" s="940"/>
      <c r="J128" s="940"/>
      <c r="K128" s="940"/>
      <c r="L128" s="940"/>
      <c r="M128" s="941"/>
      <c r="N128" s="940"/>
      <c r="O128" s="940"/>
      <c r="P128" s="911"/>
    </row>
    <row r="129" spans="1:19" s="226" customFormat="1" ht="52.5" customHeight="1" thickBot="1" x14ac:dyDescent="0.3">
      <c r="A129" s="473" t="s">
        <v>6</v>
      </c>
      <c r="B129" s="491" t="s">
        <v>7</v>
      </c>
      <c r="C129" s="472" t="s">
        <v>551</v>
      </c>
      <c r="D129" s="474" t="s">
        <v>482</v>
      </c>
      <c r="E129" s="490" t="s">
        <v>91</v>
      </c>
      <c r="F129" s="474" t="s">
        <v>168</v>
      </c>
      <c r="G129" s="474" t="s">
        <v>549</v>
      </c>
      <c r="H129" s="474" t="s">
        <v>550</v>
      </c>
      <c r="I129" s="474" t="s">
        <v>24</v>
      </c>
      <c r="J129" s="475" t="s">
        <v>364</v>
      </c>
      <c r="K129" s="474" t="s">
        <v>173</v>
      </c>
      <c r="L129" s="474" t="s">
        <v>170</v>
      </c>
      <c r="M129" s="474" t="s">
        <v>25</v>
      </c>
      <c r="N129" s="474" t="s">
        <v>43</v>
      </c>
      <c r="O129" s="474" t="s">
        <v>78</v>
      </c>
      <c r="P129" s="492" t="s">
        <v>294</v>
      </c>
      <c r="Q129" s="834" t="s">
        <v>28</v>
      </c>
      <c r="R129" s="877"/>
      <c r="S129" s="877"/>
    </row>
    <row r="130" spans="1:19" ht="53.25" customHeight="1" x14ac:dyDescent="0.25">
      <c r="A130" s="901" t="s">
        <v>328</v>
      </c>
      <c r="B130" s="729" t="s">
        <v>467</v>
      </c>
      <c r="C130" s="730" t="s">
        <v>455</v>
      </c>
      <c r="D130" s="519" t="s">
        <v>508</v>
      </c>
      <c r="E130" s="648">
        <v>2000.8263219999999</v>
      </c>
      <c r="F130" s="649">
        <v>2000.8263219999999</v>
      </c>
      <c r="G130" s="649">
        <v>0</v>
      </c>
      <c r="H130" s="649">
        <v>2000.8263219999999</v>
      </c>
      <c r="I130" s="619">
        <v>1917.503348</v>
      </c>
      <c r="J130" s="606">
        <v>0.95835571879286785</v>
      </c>
      <c r="K130" s="603">
        <v>35.503349000000071</v>
      </c>
      <c r="L130" s="618">
        <v>83.322973999999931</v>
      </c>
      <c r="M130" s="618">
        <v>1881.9999989999999</v>
      </c>
      <c r="N130" s="662">
        <v>0.94061137556346086</v>
      </c>
      <c r="O130" s="648">
        <v>1100.8699939999999</v>
      </c>
      <c r="P130" s="604">
        <v>0.55020767264776116</v>
      </c>
      <c r="Q130" s="859" t="e">
        <v>#REF!</v>
      </c>
    </row>
    <row r="131" spans="1:19" ht="107.25" customHeight="1" x14ac:dyDescent="0.25">
      <c r="A131" s="902"/>
      <c r="B131" s="738" t="s">
        <v>479</v>
      </c>
      <c r="C131" s="731" t="s">
        <v>455</v>
      </c>
      <c r="D131" s="517" t="s">
        <v>509</v>
      </c>
      <c r="E131" s="648">
        <v>3000</v>
      </c>
      <c r="F131" s="649">
        <v>3000</v>
      </c>
      <c r="G131" s="649">
        <v>0</v>
      </c>
      <c r="H131" s="602">
        <v>3000</v>
      </c>
      <c r="I131" s="619">
        <v>2156.4557129999998</v>
      </c>
      <c r="J131" s="606">
        <v>0.71881857099999991</v>
      </c>
      <c r="K131" s="603">
        <v>57.31889000000001</v>
      </c>
      <c r="L131" s="605">
        <v>843.54428700000017</v>
      </c>
      <c r="M131" s="618">
        <v>2099.1368229999998</v>
      </c>
      <c r="N131" s="604">
        <v>0.69971227433333327</v>
      </c>
      <c r="O131" s="648">
        <v>967.87187700000004</v>
      </c>
      <c r="P131" s="604">
        <v>0.32262395900000002</v>
      </c>
      <c r="Q131" s="859" t="e">
        <v>#REF!</v>
      </c>
    </row>
    <row r="132" spans="1:19" ht="19.5" x14ac:dyDescent="0.25">
      <c r="A132" s="902"/>
      <c r="B132" s="951" t="s">
        <v>48</v>
      </c>
      <c r="C132" s="929"/>
      <c r="D132" s="642" t="s">
        <v>80</v>
      </c>
      <c r="E132" s="621">
        <v>5000.8263219999999</v>
      </c>
      <c r="F132" s="622">
        <v>5000.8263219999999</v>
      </c>
      <c r="G132" s="622">
        <v>0</v>
      </c>
      <c r="H132" s="622">
        <v>5000.8263219999999</v>
      </c>
      <c r="I132" s="622">
        <v>4073.9590609999996</v>
      </c>
      <c r="J132" s="623">
        <v>0.8146571783702109</v>
      </c>
      <c r="K132" s="622">
        <v>92.822239000000081</v>
      </c>
      <c r="L132" s="621">
        <v>926.86726100000033</v>
      </c>
      <c r="M132" s="621">
        <v>3981.1368219999995</v>
      </c>
      <c r="N132" s="623">
        <v>0.79609579810558351</v>
      </c>
      <c r="O132" s="621">
        <v>2068.7418710000002</v>
      </c>
      <c r="P132" s="623">
        <v>0.41368000762174845</v>
      </c>
      <c r="Q132" s="860" t="e">
        <v>#REF!</v>
      </c>
    </row>
    <row r="133" spans="1:19" ht="20.25" thickBot="1" x14ac:dyDescent="0.3">
      <c r="A133" s="902"/>
      <c r="B133" s="997" t="s">
        <v>516</v>
      </c>
      <c r="C133" s="998"/>
      <c r="D133" s="666" t="s">
        <v>278</v>
      </c>
      <c r="E133" s="667">
        <v>0</v>
      </c>
      <c r="F133" s="668">
        <v>0</v>
      </c>
      <c r="G133" s="668">
        <v>0</v>
      </c>
      <c r="H133" s="668">
        <v>0</v>
      </c>
      <c r="I133" s="668">
        <v>0</v>
      </c>
      <c r="J133" s="627">
        <v>0</v>
      </c>
      <c r="K133" s="668">
        <v>0</v>
      </c>
      <c r="L133" s="667">
        <v>0</v>
      </c>
      <c r="M133" s="667">
        <v>0</v>
      </c>
      <c r="N133" s="669">
        <v>0</v>
      </c>
      <c r="O133" s="667">
        <v>0</v>
      </c>
      <c r="P133" s="627">
        <v>0</v>
      </c>
      <c r="Q133" s="861">
        <v>0</v>
      </c>
    </row>
    <row r="134" spans="1:19" ht="34.5" customHeight="1" thickBot="1" x14ac:dyDescent="0.3">
      <c r="A134" s="904"/>
      <c r="B134" s="915" t="s">
        <v>69</v>
      </c>
      <c r="C134" s="930"/>
      <c r="D134" s="916"/>
      <c r="E134" s="629">
        <v>5000.8263219999999</v>
      </c>
      <c r="F134" s="630">
        <v>5000.8263219999999</v>
      </c>
      <c r="G134" s="630">
        <v>0</v>
      </c>
      <c r="H134" s="630">
        <v>5000.8263219999999</v>
      </c>
      <c r="I134" s="630">
        <v>4073.9590609999996</v>
      </c>
      <c r="J134" s="548">
        <v>0.8146571783702109</v>
      </c>
      <c r="K134" s="630">
        <v>92.822239000000081</v>
      </c>
      <c r="L134" s="629">
        <v>926.86726100000033</v>
      </c>
      <c r="M134" s="629">
        <v>3981.1368219999995</v>
      </c>
      <c r="N134" s="548">
        <v>0.79609579810558351</v>
      </c>
      <c r="O134" s="629">
        <v>2068.7418710000002</v>
      </c>
      <c r="P134" s="548">
        <v>0.41368000762174845</v>
      </c>
      <c r="Q134" s="862" t="e">
        <v>#REF!</v>
      </c>
    </row>
    <row r="135" spans="1:19" ht="18" customHeight="1" thickBot="1" x14ac:dyDescent="0.3">
      <c r="A135" s="982" t="s">
        <v>554</v>
      </c>
      <c r="B135" s="940"/>
      <c r="C135" s="940"/>
      <c r="D135" s="940"/>
      <c r="E135" s="940"/>
      <c r="F135" s="940"/>
      <c r="G135" s="940"/>
      <c r="H135" s="940"/>
      <c r="I135" s="940"/>
      <c r="J135" s="940"/>
      <c r="K135" s="940"/>
      <c r="L135" s="940"/>
      <c r="M135" s="941"/>
      <c r="N135" s="940"/>
      <c r="O135" s="940"/>
      <c r="P135" s="983"/>
    </row>
    <row r="136" spans="1:19" s="226" customFormat="1" ht="68.25" customHeight="1" thickBot="1" x14ac:dyDescent="0.3">
      <c r="A136" s="473" t="s">
        <v>6</v>
      </c>
      <c r="B136" s="491" t="s">
        <v>7</v>
      </c>
      <c r="C136" s="472" t="s">
        <v>551</v>
      </c>
      <c r="D136" s="474" t="s">
        <v>482</v>
      </c>
      <c r="E136" s="490" t="s">
        <v>91</v>
      </c>
      <c r="F136" s="474" t="s">
        <v>168</v>
      </c>
      <c r="G136" s="474" t="s">
        <v>549</v>
      </c>
      <c r="H136" s="474" t="s">
        <v>550</v>
      </c>
      <c r="I136" s="474" t="s">
        <v>24</v>
      </c>
      <c r="J136" s="475" t="s">
        <v>364</v>
      </c>
      <c r="K136" s="474" t="s">
        <v>173</v>
      </c>
      <c r="L136" s="474" t="s">
        <v>170</v>
      </c>
      <c r="M136" s="474" t="s">
        <v>25</v>
      </c>
      <c r="N136" s="474" t="s">
        <v>43</v>
      </c>
      <c r="O136" s="474" t="s">
        <v>78</v>
      </c>
      <c r="P136" s="492" t="s">
        <v>294</v>
      </c>
      <c r="Q136" s="856" t="s">
        <v>28</v>
      </c>
      <c r="R136" s="877"/>
      <c r="S136" s="877"/>
    </row>
    <row r="137" spans="1:19" s="220" customFormat="1" ht="67.5" customHeight="1" x14ac:dyDescent="0.25">
      <c r="A137" s="905" t="s">
        <v>400</v>
      </c>
      <c r="B137" s="773" t="s">
        <v>128</v>
      </c>
      <c r="C137" s="574" t="s">
        <v>312</v>
      </c>
      <c r="D137" s="341" t="s">
        <v>312</v>
      </c>
      <c r="E137" s="670">
        <v>8920.2682839999998</v>
      </c>
      <c r="F137" s="652">
        <v>8920.2682839999998</v>
      </c>
      <c r="G137" s="652">
        <v>0</v>
      </c>
      <c r="H137" s="652">
        <v>8920.2682839999998</v>
      </c>
      <c r="I137" s="652">
        <v>6232.6538019999998</v>
      </c>
      <c r="J137" s="671">
        <v>0.69870698992084257</v>
      </c>
      <c r="K137" s="652">
        <v>943.71073199999955</v>
      </c>
      <c r="L137" s="670">
        <v>2687.614482</v>
      </c>
      <c r="M137" s="670">
        <v>5288.9430700000003</v>
      </c>
      <c r="N137" s="671">
        <v>0.59291300458828222</v>
      </c>
      <c r="O137" s="670">
        <v>1926.8904199999999</v>
      </c>
      <c r="P137" s="672">
        <v>0.21601260843871722</v>
      </c>
      <c r="Q137" s="863">
        <v>1918.1101389999999</v>
      </c>
      <c r="R137" s="876"/>
      <c r="S137" s="876"/>
    </row>
    <row r="138" spans="1:19" ht="26.25" customHeight="1" x14ac:dyDescent="0.25">
      <c r="A138" s="910"/>
      <c r="B138" s="984" t="s">
        <v>47</v>
      </c>
      <c r="C138" s="985"/>
      <c r="D138" s="673" t="s">
        <v>47</v>
      </c>
      <c r="E138" s="674">
        <v>8920.2682839999998</v>
      </c>
      <c r="F138" s="675">
        <v>8920.2682839999998</v>
      </c>
      <c r="G138" s="675">
        <v>0</v>
      </c>
      <c r="H138" s="675">
        <v>8920.2682839999998</v>
      </c>
      <c r="I138" s="676">
        <v>6232.6538019999998</v>
      </c>
      <c r="J138" s="677">
        <v>0.69870698992084257</v>
      </c>
      <c r="K138" s="676">
        <v>943.71073199999955</v>
      </c>
      <c r="L138" s="678">
        <v>2687.614482</v>
      </c>
      <c r="M138" s="678">
        <v>5288.9430700000003</v>
      </c>
      <c r="N138" s="679">
        <v>0.59291300458828222</v>
      </c>
      <c r="O138" s="674">
        <v>1926.8904199999999</v>
      </c>
      <c r="P138" s="680">
        <v>0.21601260843871722</v>
      </c>
      <c r="Q138" s="864">
        <v>1918.1101389999999</v>
      </c>
    </row>
    <row r="139" spans="1:19" ht="45" customHeight="1" x14ac:dyDescent="0.25">
      <c r="A139" s="910"/>
      <c r="B139" s="738" t="s">
        <v>456</v>
      </c>
      <c r="C139" s="731" t="s">
        <v>457</v>
      </c>
      <c r="D139" s="744" t="s">
        <v>510</v>
      </c>
      <c r="E139" s="798">
        <v>2700</v>
      </c>
      <c r="F139" s="799">
        <v>2700</v>
      </c>
      <c r="G139" s="602">
        <v>0</v>
      </c>
      <c r="H139" s="602">
        <v>2700</v>
      </c>
      <c r="I139" s="603">
        <v>2700</v>
      </c>
      <c r="J139" s="606">
        <v>1</v>
      </c>
      <c r="K139" s="603">
        <v>0</v>
      </c>
      <c r="L139" s="605">
        <v>0</v>
      </c>
      <c r="M139" s="605">
        <v>2700</v>
      </c>
      <c r="N139" s="604">
        <v>1</v>
      </c>
      <c r="O139" s="601">
        <v>1080</v>
      </c>
      <c r="P139" s="681">
        <v>0.4</v>
      </c>
      <c r="Q139" s="592" t="e">
        <v>#REF!</v>
      </c>
    </row>
    <row r="140" spans="1:19" ht="20.25" thickBot="1" x14ac:dyDescent="0.3">
      <c r="A140" s="910"/>
      <c r="B140" s="986" t="s">
        <v>48</v>
      </c>
      <c r="C140" s="987"/>
      <c r="D140" s="642" t="s">
        <v>80</v>
      </c>
      <c r="E140" s="621">
        <v>2700</v>
      </c>
      <c r="F140" s="622">
        <v>2700</v>
      </c>
      <c r="G140" s="622">
        <v>0</v>
      </c>
      <c r="H140" s="622">
        <v>2700</v>
      </c>
      <c r="I140" s="622">
        <v>2700</v>
      </c>
      <c r="J140" s="623">
        <v>1</v>
      </c>
      <c r="K140" s="622">
        <v>0</v>
      </c>
      <c r="L140" s="621">
        <v>0</v>
      </c>
      <c r="M140" s="621">
        <v>2700</v>
      </c>
      <c r="N140" s="623">
        <v>1</v>
      </c>
      <c r="O140" s="621">
        <v>1080</v>
      </c>
      <c r="P140" s="682">
        <v>0.4</v>
      </c>
      <c r="Q140" s="845" t="e">
        <v>#REF!</v>
      </c>
    </row>
    <row r="141" spans="1:19" ht="26.25" customHeight="1" thickBot="1" x14ac:dyDescent="0.3">
      <c r="A141" s="906"/>
      <c r="B141" s="915" t="s">
        <v>69</v>
      </c>
      <c r="C141" s="930"/>
      <c r="D141" s="916"/>
      <c r="E141" s="629">
        <v>11620.268284</v>
      </c>
      <c r="F141" s="630">
        <v>11620.268284</v>
      </c>
      <c r="G141" s="630">
        <v>0</v>
      </c>
      <c r="H141" s="630">
        <v>11620.268284</v>
      </c>
      <c r="I141" s="630">
        <v>8932.6538020000007</v>
      </c>
      <c r="J141" s="548">
        <v>0.76871321588154828</v>
      </c>
      <c r="K141" s="630">
        <v>943.71073199999955</v>
      </c>
      <c r="L141" s="629">
        <v>2687.614481999999</v>
      </c>
      <c r="M141" s="629">
        <v>7988.9430700000003</v>
      </c>
      <c r="N141" s="548">
        <v>0.68750074221608226</v>
      </c>
      <c r="O141" s="629">
        <v>3006.8904199999997</v>
      </c>
      <c r="P141" s="683">
        <v>0.25876256438418044</v>
      </c>
      <c r="Q141" s="842" t="e">
        <v>#REF!</v>
      </c>
    </row>
    <row r="142" spans="1:19" ht="18" customHeight="1" thickBot="1" x14ac:dyDescent="0.3">
      <c r="A142" s="907" t="s">
        <v>554</v>
      </c>
      <c r="B142" s="907"/>
      <c r="C142" s="907"/>
      <c r="D142" s="907"/>
      <c r="E142" s="907"/>
      <c r="F142" s="907"/>
      <c r="G142" s="907"/>
      <c r="H142" s="907"/>
      <c r="I142" s="907"/>
      <c r="J142" s="907"/>
      <c r="K142" s="907"/>
      <c r="L142" s="907"/>
      <c r="M142" s="908"/>
      <c r="N142" s="907"/>
      <c r="O142" s="907"/>
      <c r="P142" s="907"/>
    </row>
    <row r="143" spans="1:19" s="226" customFormat="1" ht="68.25" customHeight="1" x14ac:dyDescent="0.25">
      <c r="A143" s="473" t="s">
        <v>6</v>
      </c>
      <c r="B143" s="491" t="s">
        <v>7</v>
      </c>
      <c r="C143" s="472" t="s">
        <v>551</v>
      </c>
      <c r="D143" s="474" t="s">
        <v>482</v>
      </c>
      <c r="E143" s="490" t="s">
        <v>91</v>
      </c>
      <c r="F143" s="474" t="s">
        <v>168</v>
      </c>
      <c r="G143" s="474" t="s">
        <v>549</v>
      </c>
      <c r="H143" s="474" t="s">
        <v>550</v>
      </c>
      <c r="I143" s="474" t="s">
        <v>24</v>
      </c>
      <c r="J143" s="475" t="s">
        <v>364</v>
      </c>
      <c r="K143" s="474" t="s">
        <v>173</v>
      </c>
      <c r="L143" s="474" t="s">
        <v>170</v>
      </c>
      <c r="M143" s="474" t="s">
        <v>25</v>
      </c>
      <c r="N143" s="474" t="s">
        <v>43</v>
      </c>
      <c r="O143" s="474" t="s">
        <v>78</v>
      </c>
      <c r="P143" s="492" t="s">
        <v>294</v>
      </c>
      <c r="Q143" s="834" t="s">
        <v>28</v>
      </c>
      <c r="R143" s="877"/>
      <c r="S143" s="877"/>
    </row>
    <row r="144" spans="1:19" ht="26.25" customHeight="1" x14ac:dyDescent="0.25">
      <c r="A144" s="910" t="s">
        <v>519</v>
      </c>
      <c r="B144" s="774" t="s">
        <v>372</v>
      </c>
      <c r="C144" s="519" t="s">
        <v>373</v>
      </c>
      <c r="D144" s="45" t="s">
        <v>373</v>
      </c>
      <c r="E144" s="648">
        <v>3542.9</v>
      </c>
      <c r="F144" s="649">
        <v>3542.9</v>
      </c>
      <c r="G144" s="649">
        <v>0</v>
      </c>
      <c r="H144" s="649">
        <v>3542.9</v>
      </c>
      <c r="I144" s="619">
        <v>1426.9682290000001</v>
      </c>
      <c r="J144" s="620">
        <v>0.40276841824494058</v>
      </c>
      <c r="K144" s="619">
        <v>1383.0838189999999</v>
      </c>
      <c r="L144" s="618">
        <v>2115.931771</v>
      </c>
      <c r="M144" s="618">
        <v>43.884410000000003</v>
      </c>
      <c r="N144" s="662">
        <v>1.2386578791385588E-2</v>
      </c>
      <c r="O144" s="648">
        <v>43.884297670000002</v>
      </c>
      <c r="P144" s="684">
        <v>1.2386547085720737E-2</v>
      </c>
      <c r="Q144" s="865" t="e">
        <v>#REF!</v>
      </c>
    </row>
    <row r="145" spans="1:19" ht="32.25" customHeight="1" thickBot="1" x14ac:dyDescent="0.3">
      <c r="A145" s="910"/>
      <c r="B145" s="986" t="s">
        <v>373</v>
      </c>
      <c r="C145" s="987"/>
      <c r="D145" s="642" t="s">
        <v>47</v>
      </c>
      <c r="E145" s="621">
        <v>3542.9</v>
      </c>
      <c r="F145" s="622">
        <v>3542.9</v>
      </c>
      <c r="G145" s="622">
        <v>0</v>
      </c>
      <c r="H145" s="622">
        <v>3542.9</v>
      </c>
      <c r="I145" s="622">
        <v>1426.9682290000001</v>
      </c>
      <c r="J145" s="623">
        <v>0.40276841824494058</v>
      </c>
      <c r="K145" s="622">
        <v>1383.0838189999999</v>
      </c>
      <c r="L145" s="621">
        <v>2115.931771</v>
      </c>
      <c r="M145" s="621">
        <v>43.884410000000003</v>
      </c>
      <c r="N145" s="623">
        <v>1.2386578791385588E-2</v>
      </c>
      <c r="O145" s="621">
        <v>43.884297670000002</v>
      </c>
      <c r="P145" s="682">
        <v>1.2386547085720737E-2</v>
      </c>
      <c r="Q145" s="866" t="e">
        <v>#REF!</v>
      </c>
    </row>
    <row r="146" spans="1:19" ht="27.75" customHeight="1" thickBot="1" x14ac:dyDescent="0.3">
      <c r="A146" s="906"/>
      <c r="B146" s="915" t="s">
        <v>69</v>
      </c>
      <c r="C146" s="916"/>
      <c r="D146" s="685" t="s">
        <v>303</v>
      </c>
      <c r="E146" s="629">
        <v>3542.9</v>
      </c>
      <c r="F146" s="630">
        <v>3542.9</v>
      </c>
      <c r="G146" s="630">
        <v>0</v>
      </c>
      <c r="H146" s="630">
        <v>3542.9</v>
      </c>
      <c r="I146" s="630">
        <v>1426.9682290000001</v>
      </c>
      <c r="J146" s="548">
        <v>0.40276841824494058</v>
      </c>
      <c r="K146" s="630">
        <v>1383.0838189999999</v>
      </c>
      <c r="L146" s="629">
        <v>2115.931771</v>
      </c>
      <c r="M146" s="629">
        <v>43.884410000000003</v>
      </c>
      <c r="N146" s="548">
        <v>1.2386578791385588E-2</v>
      </c>
      <c r="O146" s="629">
        <v>43.884297670000002</v>
      </c>
      <c r="P146" s="683">
        <v>1.2386547085720737E-2</v>
      </c>
      <c r="Q146" s="842" t="e">
        <v>#REF!</v>
      </c>
    </row>
    <row r="147" spans="1:19" ht="18" customHeight="1" thickBot="1" x14ac:dyDescent="0.3">
      <c r="A147" s="907" t="s">
        <v>554</v>
      </c>
      <c r="B147" s="907"/>
      <c r="C147" s="907"/>
      <c r="D147" s="907"/>
      <c r="E147" s="907"/>
      <c r="F147" s="907"/>
      <c r="G147" s="907"/>
      <c r="H147" s="907"/>
      <c r="I147" s="907"/>
      <c r="J147" s="907"/>
      <c r="K147" s="907"/>
      <c r="L147" s="907"/>
      <c r="M147" s="908"/>
      <c r="N147" s="907"/>
      <c r="O147" s="907"/>
      <c r="P147" s="907"/>
    </row>
    <row r="148" spans="1:19" s="226" customFormat="1" ht="68.25" customHeight="1" x14ac:dyDescent="0.25">
      <c r="A148" s="473" t="s">
        <v>6</v>
      </c>
      <c r="B148" s="491" t="s">
        <v>7</v>
      </c>
      <c r="C148" s="472" t="s">
        <v>551</v>
      </c>
      <c r="D148" s="474" t="s">
        <v>482</v>
      </c>
      <c r="E148" s="490" t="s">
        <v>91</v>
      </c>
      <c r="F148" s="474" t="s">
        <v>168</v>
      </c>
      <c r="G148" s="474" t="s">
        <v>549</v>
      </c>
      <c r="H148" s="474" t="s">
        <v>550</v>
      </c>
      <c r="I148" s="474" t="s">
        <v>24</v>
      </c>
      <c r="J148" s="475" t="s">
        <v>364</v>
      </c>
      <c r="K148" s="474" t="s">
        <v>173</v>
      </c>
      <c r="L148" s="474" t="s">
        <v>170</v>
      </c>
      <c r="M148" s="474" t="s">
        <v>25</v>
      </c>
      <c r="N148" s="474" t="s">
        <v>43</v>
      </c>
      <c r="O148" s="474" t="s">
        <v>78</v>
      </c>
      <c r="P148" s="492" t="s">
        <v>294</v>
      </c>
      <c r="Q148" s="834" t="s">
        <v>28</v>
      </c>
      <c r="R148" s="877"/>
      <c r="S148" s="877"/>
    </row>
    <row r="149" spans="1:19" s="800" customFormat="1" ht="62.25" customHeight="1" thickBot="1" x14ac:dyDescent="0.3">
      <c r="A149" s="910" t="s">
        <v>391</v>
      </c>
      <c r="B149" s="764" t="s">
        <v>232</v>
      </c>
      <c r="C149" s="518" t="s">
        <v>339</v>
      </c>
      <c r="D149" s="310" t="s">
        <v>171</v>
      </c>
      <c r="E149" s="605">
        <v>451</v>
      </c>
      <c r="F149" s="603">
        <v>262.38032800000002</v>
      </c>
      <c r="G149" s="799">
        <v>0</v>
      </c>
      <c r="H149" s="799">
        <v>262.38032800000002</v>
      </c>
      <c r="I149" s="799">
        <v>115.103167</v>
      </c>
      <c r="J149" s="604">
        <v>0.43868825028681263</v>
      </c>
      <c r="K149" s="826">
        <v>0</v>
      </c>
      <c r="L149" s="798">
        <v>147.27716100000004</v>
      </c>
      <c r="M149" s="798">
        <v>115.103167</v>
      </c>
      <c r="N149" s="604">
        <v>0.43868825028681263</v>
      </c>
      <c r="O149" s="798">
        <v>73.068365999999997</v>
      </c>
      <c r="P149" s="604">
        <v>0.27848263837828569</v>
      </c>
      <c r="Q149" s="867">
        <v>0</v>
      </c>
      <c r="R149" s="878"/>
      <c r="S149" s="878"/>
    </row>
    <row r="150" spans="1:19" ht="39" customHeight="1" thickBot="1" x14ac:dyDescent="0.3">
      <c r="A150" s="910"/>
      <c r="B150" s="990" t="s">
        <v>69</v>
      </c>
      <c r="C150" s="991"/>
      <c r="D150" s="992"/>
      <c r="E150" s="645">
        <v>451</v>
      </c>
      <c r="F150" s="646">
        <v>262.38032800000002</v>
      </c>
      <c r="G150" s="646">
        <v>0</v>
      </c>
      <c r="H150" s="646">
        <v>262.38032800000002</v>
      </c>
      <c r="I150" s="646">
        <v>115.103167</v>
      </c>
      <c r="J150" s="647">
        <v>0.43868825028681263</v>
      </c>
      <c r="K150" s="781">
        <v>0</v>
      </c>
      <c r="L150" s="645">
        <v>147.27716100000004</v>
      </c>
      <c r="M150" s="645">
        <v>115.103167</v>
      </c>
      <c r="N150" s="647">
        <v>0.43868825028681263</v>
      </c>
      <c r="O150" s="645">
        <v>73.068365999999997</v>
      </c>
      <c r="P150" s="782">
        <v>0.27848263837828569</v>
      </c>
      <c r="Q150" s="855">
        <v>0</v>
      </c>
    </row>
    <row r="151" spans="1:19" ht="18" customHeight="1" thickBot="1" x14ac:dyDescent="0.3">
      <c r="A151" s="907" t="s">
        <v>554</v>
      </c>
      <c r="B151" s="907"/>
      <c r="C151" s="907"/>
      <c r="D151" s="907"/>
      <c r="E151" s="907"/>
      <c r="F151" s="907"/>
      <c r="G151" s="907"/>
      <c r="H151" s="907"/>
      <c r="I151" s="907"/>
      <c r="J151" s="907"/>
      <c r="K151" s="907"/>
      <c r="L151" s="907"/>
      <c r="M151" s="908"/>
      <c r="N151" s="907"/>
      <c r="O151" s="907"/>
      <c r="P151" s="913"/>
    </row>
    <row r="152" spans="1:19" s="226" customFormat="1" ht="56.25" customHeight="1" x14ac:dyDescent="0.25">
      <c r="A152" s="473" t="s">
        <v>6</v>
      </c>
      <c r="B152" s="491" t="s">
        <v>7</v>
      </c>
      <c r="C152" s="472" t="s">
        <v>551</v>
      </c>
      <c r="D152" s="474" t="s">
        <v>482</v>
      </c>
      <c r="E152" s="490" t="s">
        <v>91</v>
      </c>
      <c r="F152" s="474" t="s">
        <v>168</v>
      </c>
      <c r="G152" s="474" t="s">
        <v>549</v>
      </c>
      <c r="H152" s="474" t="s">
        <v>550</v>
      </c>
      <c r="I152" s="474" t="s">
        <v>24</v>
      </c>
      <c r="J152" s="475" t="s">
        <v>364</v>
      </c>
      <c r="K152" s="474" t="s">
        <v>173</v>
      </c>
      <c r="L152" s="474" t="s">
        <v>170</v>
      </c>
      <c r="M152" s="474" t="s">
        <v>25</v>
      </c>
      <c r="N152" s="474" t="s">
        <v>43</v>
      </c>
      <c r="O152" s="474" t="s">
        <v>78</v>
      </c>
      <c r="P152" s="492" t="s">
        <v>294</v>
      </c>
      <c r="Q152" s="856" t="s">
        <v>28</v>
      </c>
      <c r="R152" s="877"/>
      <c r="S152" s="877"/>
    </row>
    <row r="153" spans="1:19" s="800" customFormat="1" ht="40.5" customHeight="1" x14ac:dyDescent="0.25">
      <c r="A153" s="910" t="s">
        <v>486</v>
      </c>
      <c r="B153" s="764" t="s">
        <v>338</v>
      </c>
      <c r="C153" s="518" t="s">
        <v>339</v>
      </c>
      <c r="D153" s="310" t="s">
        <v>339</v>
      </c>
      <c r="E153" s="605">
        <v>5682.594454000001</v>
      </c>
      <c r="F153" s="603">
        <v>5746.594454000001</v>
      </c>
      <c r="G153" s="799">
        <v>0</v>
      </c>
      <c r="H153" s="799">
        <v>5746.594454000001</v>
      </c>
      <c r="I153" s="799">
        <v>5625.5751028800014</v>
      </c>
      <c r="J153" s="604">
        <v>0.97894068354940855</v>
      </c>
      <c r="K153" s="799">
        <v>1191.7262341000014</v>
      </c>
      <c r="L153" s="798">
        <v>121.01935111999956</v>
      </c>
      <c r="M153" s="798">
        <v>4433.84886878</v>
      </c>
      <c r="N153" s="827">
        <v>0.77156112272613131</v>
      </c>
      <c r="O153" s="798">
        <v>3100.2479021100003</v>
      </c>
      <c r="P153" s="604">
        <v>0.53949307314561368</v>
      </c>
      <c r="Q153" s="846">
        <v>1000000</v>
      </c>
      <c r="R153" s="878"/>
      <c r="S153" s="876"/>
    </row>
    <row r="154" spans="1:19" ht="27.75" customHeight="1" x14ac:dyDescent="0.25">
      <c r="A154" s="910"/>
      <c r="B154" s="988" t="s">
        <v>515</v>
      </c>
      <c r="C154" s="989"/>
      <c r="D154" s="686" t="s">
        <v>166</v>
      </c>
      <c r="E154" s="607">
        <v>5682.594454000001</v>
      </c>
      <c r="F154" s="608">
        <v>5746.594454000001</v>
      </c>
      <c r="G154" s="608">
        <v>0</v>
      </c>
      <c r="H154" s="608">
        <v>5746.594454000001</v>
      </c>
      <c r="I154" s="608">
        <v>5625.5751028800014</v>
      </c>
      <c r="J154" s="609">
        <v>0.97894068354940855</v>
      </c>
      <c r="K154" s="608">
        <v>1191.7262341000014</v>
      </c>
      <c r="L154" s="607">
        <v>121.01935111999956</v>
      </c>
      <c r="M154" s="607">
        <v>4433.84886878</v>
      </c>
      <c r="N154" s="687">
        <v>0.77156112272613131</v>
      </c>
      <c r="O154" s="607">
        <v>3100.2479021100003</v>
      </c>
      <c r="P154" s="609">
        <v>0.53949307314561368</v>
      </c>
      <c r="Q154" s="831">
        <v>1000000</v>
      </c>
    </row>
    <row r="155" spans="1:19" ht="45" x14ac:dyDescent="0.25">
      <c r="A155" s="910"/>
      <c r="B155" s="764" t="s">
        <v>113</v>
      </c>
      <c r="C155" s="518" t="s">
        <v>310</v>
      </c>
      <c r="D155" s="310" t="s">
        <v>310</v>
      </c>
      <c r="E155" s="601">
        <v>872</v>
      </c>
      <c r="F155" s="602">
        <v>872</v>
      </c>
      <c r="G155" s="602">
        <v>0</v>
      </c>
      <c r="H155" s="602">
        <v>872</v>
      </c>
      <c r="I155" s="603">
        <v>845.65432799999996</v>
      </c>
      <c r="J155" s="606">
        <v>0.96978707339449532</v>
      </c>
      <c r="K155" s="603">
        <v>3.2140660000000025</v>
      </c>
      <c r="L155" s="605">
        <v>26.345672000000036</v>
      </c>
      <c r="M155" s="605">
        <v>842.44026199999996</v>
      </c>
      <c r="N155" s="688">
        <v>0.96610121788990821</v>
      </c>
      <c r="O155" s="601">
        <v>65.893327999999997</v>
      </c>
      <c r="P155" s="611">
        <v>7.5565743119266046E-2</v>
      </c>
      <c r="Q155" s="592" t="e">
        <v>#REF!</v>
      </c>
      <c r="R155" s="884"/>
    </row>
    <row r="156" spans="1:19" ht="30" x14ac:dyDescent="0.25">
      <c r="A156" s="910"/>
      <c r="B156" s="764" t="s">
        <v>117</v>
      </c>
      <c r="C156" s="518" t="s">
        <v>118</v>
      </c>
      <c r="D156" s="310" t="s">
        <v>118</v>
      </c>
      <c r="E156" s="601">
        <v>4946.2</v>
      </c>
      <c r="F156" s="602">
        <v>4946.2</v>
      </c>
      <c r="G156" s="602">
        <v>0</v>
      </c>
      <c r="H156" s="602">
        <v>4946.2</v>
      </c>
      <c r="I156" s="603">
        <v>4946.2</v>
      </c>
      <c r="J156" s="606">
        <v>1</v>
      </c>
      <c r="K156" s="603">
        <v>0</v>
      </c>
      <c r="L156" s="605">
        <v>0</v>
      </c>
      <c r="M156" s="605">
        <v>4946.2</v>
      </c>
      <c r="N156" s="688">
        <v>1</v>
      </c>
      <c r="O156" s="601">
        <v>3297.4666666399999</v>
      </c>
      <c r="P156" s="611">
        <v>0.66666666666127528</v>
      </c>
      <c r="Q156" s="592" t="e">
        <v>#REF!</v>
      </c>
      <c r="R156" s="884"/>
    </row>
    <row r="157" spans="1:19" ht="30" x14ac:dyDescent="0.25">
      <c r="A157" s="910"/>
      <c r="B157" s="764" t="s">
        <v>119</v>
      </c>
      <c r="C157" s="518" t="s">
        <v>120</v>
      </c>
      <c r="D157" s="310" t="s">
        <v>120</v>
      </c>
      <c r="E157" s="601">
        <v>3514.7</v>
      </c>
      <c r="F157" s="602">
        <v>3514.7</v>
      </c>
      <c r="G157" s="602">
        <v>0</v>
      </c>
      <c r="H157" s="602">
        <v>3514.7</v>
      </c>
      <c r="I157" s="603">
        <v>3514.7</v>
      </c>
      <c r="J157" s="606">
        <v>1</v>
      </c>
      <c r="K157" s="603">
        <v>0</v>
      </c>
      <c r="L157" s="605">
        <v>0</v>
      </c>
      <c r="M157" s="605">
        <v>3514.7</v>
      </c>
      <c r="N157" s="688">
        <v>1</v>
      </c>
      <c r="O157" s="601">
        <v>2343.13333332</v>
      </c>
      <c r="P157" s="611">
        <v>0.66666666666287311</v>
      </c>
      <c r="Q157" s="592" t="e">
        <v>#REF!</v>
      </c>
    </row>
    <row r="158" spans="1:19" ht="30" x14ac:dyDescent="0.25">
      <c r="A158" s="910"/>
      <c r="B158" s="764" t="s">
        <v>121</v>
      </c>
      <c r="C158" s="518" t="s">
        <v>122</v>
      </c>
      <c r="D158" s="310" t="s">
        <v>122</v>
      </c>
      <c r="E158" s="601">
        <v>2735.9</v>
      </c>
      <c r="F158" s="602">
        <v>2735.9</v>
      </c>
      <c r="G158" s="602">
        <v>0</v>
      </c>
      <c r="H158" s="602">
        <v>2735.9</v>
      </c>
      <c r="I158" s="603">
        <v>2735.9</v>
      </c>
      <c r="J158" s="606">
        <v>1</v>
      </c>
      <c r="K158" s="603">
        <v>0</v>
      </c>
      <c r="L158" s="605">
        <v>0</v>
      </c>
      <c r="M158" s="605">
        <v>2735.9</v>
      </c>
      <c r="N158" s="688">
        <v>1</v>
      </c>
      <c r="O158" s="601">
        <v>1823.93333336</v>
      </c>
      <c r="P158" s="611">
        <v>0.66666666667641361</v>
      </c>
      <c r="Q158" s="592" t="e">
        <v>#REF!</v>
      </c>
    </row>
    <row r="159" spans="1:19" ht="30" customHeight="1" x14ac:dyDescent="0.25">
      <c r="A159" s="910"/>
      <c r="B159" s="764" t="s">
        <v>123</v>
      </c>
      <c r="C159" s="518" t="s">
        <v>124</v>
      </c>
      <c r="D159" s="310" t="s">
        <v>124</v>
      </c>
      <c r="E159" s="601">
        <v>3511.2</v>
      </c>
      <c r="F159" s="602">
        <v>3511.2</v>
      </c>
      <c r="G159" s="602">
        <v>0</v>
      </c>
      <c r="H159" s="602">
        <v>3511.2</v>
      </c>
      <c r="I159" s="603">
        <v>3511.2</v>
      </c>
      <c r="J159" s="606">
        <v>1</v>
      </c>
      <c r="K159" s="603">
        <v>0</v>
      </c>
      <c r="L159" s="605">
        <v>0</v>
      </c>
      <c r="M159" s="605">
        <v>3511.2</v>
      </c>
      <c r="N159" s="688">
        <v>1</v>
      </c>
      <c r="O159" s="601">
        <v>2340.8000000000002</v>
      </c>
      <c r="P159" s="611">
        <v>0.66666666666666674</v>
      </c>
      <c r="Q159" s="592" t="e">
        <v>#REF!</v>
      </c>
    </row>
    <row r="160" spans="1:19" ht="30" customHeight="1" x14ac:dyDescent="0.25">
      <c r="A160" s="910"/>
      <c r="B160" s="764" t="s">
        <v>125</v>
      </c>
      <c r="C160" s="518" t="s">
        <v>126</v>
      </c>
      <c r="D160" s="310" t="s">
        <v>126</v>
      </c>
      <c r="E160" s="601">
        <v>5556.1</v>
      </c>
      <c r="F160" s="602">
        <v>5556.1</v>
      </c>
      <c r="G160" s="602">
        <v>0</v>
      </c>
      <c r="H160" s="602">
        <v>5556.1</v>
      </c>
      <c r="I160" s="603">
        <v>5556.1</v>
      </c>
      <c r="J160" s="606">
        <v>1</v>
      </c>
      <c r="K160" s="603">
        <v>0</v>
      </c>
      <c r="L160" s="605">
        <v>0</v>
      </c>
      <c r="M160" s="605">
        <v>5556.1</v>
      </c>
      <c r="N160" s="688">
        <v>1</v>
      </c>
      <c r="O160" s="601">
        <v>3704.0666666799998</v>
      </c>
      <c r="P160" s="611">
        <v>0.66666666666906638</v>
      </c>
      <c r="Q160" s="592" t="e">
        <v>#REF!</v>
      </c>
    </row>
    <row r="161" spans="1:19" ht="24" customHeight="1" x14ac:dyDescent="0.25">
      <c r="A161" s="910"/>
      <c r="B161" s="928" t="s">
        <v>47</v>
      </c>
      <c r="C161" s="929"/>
      <c r="D161" s="642" t="s">
        <v>47</v>
      </c>
      <c r="E161" s="621">
        <v>21136.1</v>
      </c>
      <c r="F161" s="622">
        <v>21136.1</v>
      </c>
      <c r="G161" s="622">
        <v>0</v>
      </c>
      <c r="H161" s="622">
        <v>21136.1</v>
      </c>
      <c r="I161" s="622">
        <v>21109.754327999995</v>
      </c>
      <c r="J161" s="623">
        <v>0.99875352255146399</v>
      </c>
      <c r="K161" s="622">
        <v>3.2140660000000025</v>
      </c>
      <c r="L161" s="621">
        <v>26.345672000003105</v>
      </c>
      <c r="M161" s="621">
        <v>21106.540262000002</v>
      </c>
      <c r="N161" s="689">
        <v>0.99860145731710215</v>
      </c>
      <c r="O161" s="621">
        <v>13575.293328</v>
      </c>
      <c r="P161" s="623">
        <v>0.64227995363383028</v>
      </c>
      <c r="Q161" s="845" t="e">
        <v>#REF!</v>
      </c>
    </row>
    <row r="162" spans="1:19" s="800" customFormat="1" ht="29.25" customHeight="1" x14ac:dyDescent="0.25">
      <c r="A162" s="910"/>
      <c r="B162" s="812" t="s">
        <v>140</v>
      </c>
      <c r="C162" s="797" t="s">
        <v>141</v>
      </c>
      <c r="D162" s="813" t="s">
        <v>141</v>
      </c>
      <c r="E162" s="798">
        <v>176.2</v>
      </c>
      <c r="F162" s="799">
        <v>212.21</v>
      </c>
      <c r="G162" s="799">
        <v>0</v>
      </c>
      <c r="H162" s="799">
        <v>212.21</v>
      </c>
      <c r="I162" s="799">
        <v>212.21</v>
      </c>
      <c r="J162" s="604">
        <v>1</v>
      </c>
      <c r="K162" s="799">
        <v>1.508499999999998</v>
      </c>
      <c r="L162" s="798">
        <v>0</v>
      </c>
      <c r="M162" s="798">
        <v>210.70150000000001</v>
      </c>
      <c r="N162" s="814">
        <v>0.99289147542528633</v>
      </c>
      <c r="O162" s="798">
        <v>210.70150000000001</v>
      </c>
      <c r="P162" s="604">
        <v>0.99289147542528633</v>
      </c>
      <c r="Q162" s="846" t="e">
        <v>#REF!</v>
      </c>
      <c r="R162" s="876"/>
      <c r="S162" s="876"/>
    </row>
    <row r="163" spans="1:19" ht="30.75" customHeight="1" x14ac:dyDescent="0.25">
      <c r="A163" s="910"/>
      <c r="B163" s="763" t="s">
        <v>142</v>
      </c>
      <c r="C163" s="517" t="s">
        <v>143</v>
      </c>
      <c r="D163" s="44" t="s">
        <v>143</v>
      </c>
      <c r="E163" s="601">
        <v>2869.8</v>
      </c>
      <c r="F163" s="602">
        <v>2869.8</v>
      </c>
      <c r="G163" s="602">
        <v>0</v>
      </c>
      <c r="H163" s="602">
        <v>2869.8</v>
      </c>
      <c r="I163" s="603">
        <v>0</v>
      </c>
      <c r="J163" s="606">
        <v>0</v>
      </c>
      <c r="K163" s="603">
        <v>0</v>
      </c>
      <c r="L163" s="605">
        <v>2869.8</v>
      </c>
      <c r="M163" s="605">
        <v>0</v>
      </c>
      <c r="N163" s="688">
        <v>0</v>
      </c>
      <c r="O163" s="601">
        <v>0</v>
      </c>
      <c r="P163" s="611">
        <v>0</v>
      </c>
      <c r="Q163" s="592" t="e">
        <v>#REF!</v>
      </c>
    </row>
    <row r="164" spans="1:19" ht="24.75" customHeight="1" x14ac:dyDescent="0.25">
      <c r="A164" s="910"/>
      <c r="B164" s="928" t="s">
        <v>514</v>
      </c>
      <c r="C164" s="929"/>
      <c r="D164" s="642" t="s">
        <v>172</v>
      </c>
      <c r="E164" s="621">
        <v>3046</v>
      </c>
      <c r="F164" s="622">
        <v>3082.01</v>
      </c>
      <c r="G164" s="622">
        <v>0</v>
      </c>
      <c r="H164" s="622">
        <v>3082.01</v>
      </c>
      <c r="I164" s="622">
        <v>212.21</v>
      </c>
      <c r="J164" s="623">
        <v>6.8854416436027133E-2</v>
      </c>
      <c r="K164" s="622">
        <v>1.508499999999998</v>
      </c>
      <c r="L164" s="621">
        <v>2869.8</v>
      </c>
      <c r="M164" s="621">
        <v>210.70150000000001</v>
      </c>
      <c r="N164" s="689">
        <v>6.8364963124714059E-2</v>
      </c>
      <c r="O164" s="621">
        <v>210.70150000000001</v>
      </c>
      <c r="P164" s="623">
        <v>6.8364963124714059E-2</v>
      </c>
      <c r="Q164" s="845" t="e">
        <v>#REF!</v>
      </c>
    </row>
    <row r="165" spans="1:19" ht="60" x14ac:dyDescent="0.25">
      <c r="A165" s="910"/>
      <c r="B165" s="738" t="s">
        <v>462</v>
      </c>
      <c r="C165" s="731" t="s">
        <v>455</v>
      </c>
      <c r="D165" s="519" t="s">
        <v>511</v>
      </c>
      <c r="E165" s="605">
        <v>3000</v>
      </c>
      <c r="F165" s="603">
        <v>3000</v>
      </c>
      <c r="G165" s="603">
        <v>0</v>
      </c>
      <c r="H165" s="603">
        <v>3000</v>
      </c>
      <c r="I165" s="799">
        <v>3000</v>
      </c>
      <c r="J165" s="606">
        <v>1</v>
      </c>
      <c r="K165" s="603">
        <v>2231.8935320000001</v>
      </c>
      <c r="L165" s="605">
        <v>0</v>
      </c>
      <c r="M165" s="605">
        <v>768.10646799999995</v>
      </c>
      <c r="N165" s="690">
        <v>0.25603548933333331</v>
      </c>
      <c r="O165" s="605">
        <v>140.550084</v>
      </c>
      <c r="P165" s="606">
        <v>4.6850028000000002E-2</v>
      </c>
      <c r="Q165" s="830" t="e">
        <v>#REF!</v>
      </c>
      <c r="R165" s="878"/>
    </row>
    <row r="166" spans="1:19" ht="24" customHeight="1" thickBot="1" x14ac:dyDescent="0.3">
      <c r="A166" s="910"/>
      <c r="B166" s="926" t="s">
        <v>80</v>
      </c>
      <c r="C166" s="927"/>
      <c r="D166" s="644" t="s">
        <v>80</v>
      </c>
      <c r="E166" s="628">
        <v>3000</v>
      </c>
      <c r="F166" s="631">
        <v>3000</v>
      </c>
      <c r="G166" s="631">
        <v>0</v>
      </c>
      <c r="H166" s="631">
        <v>3000</v>
      </c>
      <c r="I166" s="631">
        <v>3000</v>
      </c>
      <c r="J166" s="627">
        <v>1</v>
      </c>
      <c r="K166" s="631">
        <v>2231.8935320000001</v>
      </c>
      <c r="L166" s="628">
        <v>0</v>
      </c>
      <c r="M166" s="628">
        <v>768.10646799999995</v>
      </c>
      <c r="N166" s="691">
        <v>0.25603548933333331</v>
      </c>
      <c r="O166" s="628">
        <v>140.550084</v>
      </c>
      <c r="P166" s="627">
        <v>4.6850028000000002E-2</v>
      </c>
      <c r="Q166" s="847" t="e">
        <v>#REF!</v>
      </c>
    </row>
    <row r="167" spans="1:19" ht="32.25" customHeight="1" thickBot="1" x14ac:dyDescent="0.3">
      <c r="A167" s="906"/>
      <c r="B167" s="915" t="s">
        <v>69</v>
      </c>
      <c r="C167" s="930"/>
      <c r="D167" s="916"/>
      <c r="E167" s="629">
        <v>32864.694453999997</v>
      </c>
      <c r="F167" s="630">
        <v>32964.704453999999</v>
      </c>
      <c r="G167" s="630">
        <v>0</v>
      </c>
      <c r="H167" s="630">
        <v>32964.704453999999</v>
      </c>
      <c r="I167" s="630">
        <v>29947.539430879995</v>
      </c>
      <c r="J167" s="548">
        <v>0.90847286292736973</v>
      </c>
      <c r="K167" s="630">
        <v>3428.3423321000014</v>
      </c>
      <c r="L167" s="629">
        <v>3017.1650231200038</v>
      </c>
      <c r="M167" s="629">
        <v>26519.197098780001</v>
      </c>
      <c r="N167" s="692">
        <v>0.80447246647655335</v>
      </c>
      <c r="O167" s="629">
        <v>17026.792814109998</v>
      </c>
      <c r="P167" s="548">
        <v>0.51651586435030017</v>
      </c>
      <c r="Q167" s="842" t="e">
        <v>#REF!</v>
      </c>
    </row>
    <row r="168" spans="1:19" ht="20.25" customHeight="1" thickBot="1" x14ac:dyDescent="0.3">
      <c r="A168" s="907" t="s">
        <v>554</v>
      </c>
      <c r="B168" s="940"/>
      <c r="C168" s="940"/>
      <c r="D168" s="940"/>
      <c r="E168" s="940"/>
      <c r="F168" s="940"/>
      <c r="G168" s="940"/>
      <c r="H168" s="940"/>
      <c r="I168" s="940"/>
      <c r="J168" s="940"/>
      <c r="K168" s="940"/>
      <c r="L168" s="940"/>
      <c r="M168" s="941"/>
      <c r="N168" s="940"/>
      <c r="O168" s="940"/>
      <c r="P168" s="940"/>
    </row>
    <row r="169" spans="1:19" s="226" customFormat="1" ht="68.25" customHeight="1" x14ac:dyDescent="0.25">
      <c r="A169" s="473" t="s">
        <v>6</v>
      </c>
      <c r="B169" s="491" t="s">
        <v>7</v>
      </c>
      <c r="C169" s="472" t="s">
        <v>551</v>
      </c>
      <c r="D169" s="474" t="s">
        <v>482</v>
      </c>
      <c r="E169" s="490" t="s">
        <v>91</v>
      </c>
      <c r="F169" s="474" t="s">
        <v>168</v>
      </c>
      <c r="G169" s="474" t="s">
        <v>549</v>
      </c>
      <c r="H169" s="474" t="s">
        <v>550</v>
      </c>
      <c r="I169" s="474" t="s">
        <v>24</v>
      </c>
      <c r="J169" s="475" t="s">
        <v>364</v>
      </c>
      <c r="K169" s="474" t="s">
        <v>173</v>
      </c>
      <c r="L169" s="474" t="s">
        <v>170</v>
      </c>
      <c r="M169" s="474" t="s">
        <v>25</v>
      </c>
      <c r="N169" s="474" t="s">
        <v>43</v>
      </c>
      <c r="O169" s="474" t="s">
        <v>78</v>
      </c>
      <c r="P169" s="492" t="s">
        <v>294</v>
      </c>
      <c r="Q169" s="856" t="s">
        <v>28</v>
      </c>
      <c r="R169" s="877"/>
      <c r="S169" s="877"/>
    </row>
    <row r="170" spans="1:19" ht="27" customHeight="1" x14ac:dyDescent="0.25">
      <c r="A170" s="909" t="s">
        <v>340</v>
      </c>
      <c r="B170" s="766" t="s">
        <v>96</v>
      </c>
      <c r="C170" s="520" t="s">
        <v>97</v>
      </c>
      <c r="D170" s="45" t="s">
        <v>97</v>
      </c>
      <c r="E170" s="618">
        <v>33196.5</v>
      </c>
      <c r="F170" s="649">
        <v>33196.5</v>
      </c>
      <c r="G170" s="649">
        <v>0</v>
      </c>
      <c r="H170" s="649">
        <v>33196.5</v>
      </c>
      <c r="I170" s="619">
        <v>32439.678215</v>
      </c>
      <c r="J170" s="620">
        <v>0.97720175967345957</v>
      </c>
      <c r="K170" s="619">
        <v>14984.361337999999</v>
      </c>
      <c r="L170" s="618">
        <v>756.82178500000009</v>
      </c>
      <c r="M170" s="618">
        <v>17455.316877000001</v>
      </c>
      <c r="N170" s="620">
        <v>0.52581798915548328</v>
      </c>
      <c r="O170" s="618">
        <v>17335.494878000001</v>
      </c>
      <c r="P170" s="693">
        <v>0.52220851228292142</v>
      </c>
      <c r="Q170" s="857" t="e">
        <v>#REF!</v>
      </c>
    </row>
    <row r="171" spans="1:19" ht="27" customHeight="1" x14ac:dyDescent="0.25">
      <c r="A171" s="910"/>
      <c r="B171" s="764" t="s">
        <v>98</v>
      </c>
      <c r="C171" s="520" t="s">
        <v>99</v>
      </c>
      <c r="D171" s="310" t="s">
        <v>99</v>
      </c>
      <c r="E171" s="605">
        <v>11810.4</v>
      </c>
      <c r="F171" s="602">
        <v>11810.4</v>
      </c>
      <c r="G171" s="602">
        <v>0</v>
      </c>
      <c r="H171" s="602">
        <v>11810.4</v>
      </c>
      <c r="I171" s="603">
        <v>11810.399998000001</v>
      </c>
      <c r="J171" s="606">
        <v>0.99999999983065779</v>
      </c>
      <c r="K171" s="603">
        <v>6276.026111000001</v>
      </c>
      <c r="L171" s="605">
        <v>1.9999988580821082E-6</v>
      </c>
      <c r="M171" s="605">
        <v>5534.3738869999997</v>
      </c>
      <c r="N171" s="606">
        <v>0.46860173127074445</v>
      </c>
      <c r="O171" s="605">
        <v>5534.3738869999997</v>
      </c>
      <c r="P171" s="694">
        <v>0.46860173127074445</v>
      </c>
      <c r="Q171" s="857" t="e">
        <v>#REF!</v>
      </c>
    </row>
    <row r="172" spans="1:19" ht="47.25" customHeight="1" x14ac:dyDescent="0.25">
      <c r="A172" s="910"/>
      <c r="B172" s="764" t="s">
        <v>100</v>
      </c>
      <c r="C172" s="520" t="s">
        <v>101</v>
      </c>
      <c r="D172" s="310" t="s">
        <v>101</v>
      </c>
      <c r="E172" s="605">
        <v>5515.5</v>
      </c>
      <c r="F172" s="602">
        <v>5515.5</v>
      </c>
      <c r="G172" s="602">
        <v>0</v>
      </c>
      <c r="H172" s="602">
        <v>5515.5</v>
      </c>
      <c r="I172" s="603">
        <v>5308.7218849999999</v>
      </c>
      <c r="J172" s="606">
        <v>0.96250963375940535</v>
      </c>
      <c r="K172" s="603">
        <v>2603.7899029999999</v>
      </c>
      <c r="L172" s="605">
        <v>206.77811500000007</v>
      </c>
      <c r="M172" s="605">
        <v>2704.9319820000001</v>
      </c>
      <c r="N172" s="606">
        <v>0.49042371172151211</v>
      </c>
      <c r="O172" s="605">
        <v>2698.3492150000002</v>
      </c>
      <c r="P172" s="694">
        <v>0.48923020850330889</v>
      </c>
      <c r="Q172" s="857" t="e">
        <v>#REF!</v>
      </c>
    </row>
    <row r="173" spans="1:19" ht="39" customHeight="1" x14ac:dyDescent="0.25">
      <c r="A173" s="910"/>
      <c r="B173" s="928" t="s">
        <v>46</v>
      </c>
      <c r="C173" s="929"/>
      <c r="D173" s="695" t="s">
        <v>306</v>
      </c>
      <c r="E173" s="621">
        <v>50522.400000000001</v>
      </c>
      <c r="F173" s="622">
        <v>50522.400000000001</v>
      </c>
      <c r="G173" s="622">
        <v>0</v>
      </c>
      <c r="H173" s="622">
        <v>50522.400000000001</v>
      </c>
      <c r="I173" s="696">
        <v>49558.800098</v>
      </c>
      <c r="J173" s="623">
        <v>0.98092727380330302</v>
      </c>
      <c r="K173" s="621">
        <v>23864.177352000002</v>
      </c>
      <c r="L173" s="622">
        <v>963.59990200000175</v>
      </c>
      <c r="M173" s="621">
        <v>25694.622746000001</v>
      </c>
      <c r="N173" s="623">
        <v>0.50857882337339477</v>
      </c>
      <c r="O173" s="621">
        <v>25568.217980000001</v>
      </c>
      <c r="P173" s="682">
        <v>0.50607686847814037</v>
      </c>
      <c r="Q173" s="845" t="e">
        <v>#REF!</v>
      </c>
    </row>
    <row r="174" spans="1:19" s="800" customFormat="1" ht="24.75" customHeight="1" x14ac:dyDescent="0.25">
      <c r="A174" s="910"/>
      <c r="B174" s="764" t="s">
        <v>338</v>
      </c>
      <c r="C174" s="518" t="s">
        <v>339</v>
      </c>
      <c r="D174" s="310" t="s">
        <v>368</v>
      </c>
      <c r="E174" s="605">
        <v>1947.1416239999999</v>
      </c>
      <c r="F174" s="603">
        <v>2035.7612960000001</v>
      </c>
      <c r="G174" s="799">
        <v>0</v>
      </c>
      <c r="H174" s="799">
        <v>2035.7612960000001</v>
      </c>
      <c r="I174" s="799">
        <v>2032.488646</v>
      </c>
      <c r="J174" s="604">
        <v>0.99839241957962832</v>
      </c>
      <c r="K174" s="799">
        <v>807.23579100000029</v>
      </c>
      <c r="L174" s="798">
        <v>3.2726500000001124</v>
      </c>
      <c r="M174" s="798">
        <v>1225.2528549999997</v>
      </c>
      <c r="N174" s="604">
        <v>0.60186469671442244</v>
      </c>
      <c r="O174" s="798">
        <v>890.31103099999996</v>
      </c>
      <c r="P174" s="681">
        <v>0.43733567032114351</v>
      </c>
      <c r="Q174" s="846">
        <v>0</v>
      </c>
      <c r="R174" s="878"/>
      <c r="S174" s="876"/>
    </row>
    <row r="175" spans="1:19" ht="20.25" thickBot="1" x14ac:dyDescent="0.3">
      <c r="A175" s="910"/>
      <c r="B175" s="926" t="s">
        <v>515</v>
      </c>
      <c r="C175" s="927"/>
      <c r="D175" s="697" t="s">
        <v>166</v>
      </c>
      <c r="E175" s="628">
        <v>1947.1416239999999</v>
      </c>
      <c r="F175" s="631">
        <v>2035.7612960000001</v>
      </c>
      <c r="G175" s="631">
        <v>0</v>
      </c>
      <c r="H175" s="631">
        <v>2035.7612960000001</v>
      </c>
      <c r="I175" s="698">
        <v>2032.488646</v>
      </c>
      <c r="J175" s="627">
        <v>0.99839241957962832</v>
      </c>
      <c r="K175" s="628">
        <v>807.23579100000029</v>
      </c>
      <c r="L175" s="631">
        <v>3.2726500000001124</v>
      </c>
      <c r="M175" s="628">
        <v>1225.2528549999997</v>
      </c>
      <c r="N175" s="627">
        <v>0.60186469671442244</v>
      </c>
      <c r="O175" s="628">
        <v>890.31103099999996</v>
      </c>
      <c r="P175" s="699">
        <v>0.43733567032114351</v>
      </c>
      <c r="Q175" s="847">
        <v>0</v>
      </c>
    </row>
    <row r="176" spans="1:19" ht="27.75" customHeight="1" thickBot="1" x14ac:dyDescent="0.3">
      <c r="A176" s="906"/>
      <c r="B176" s="915" t="s">
        <v>69</v>
      </c>
      <c r="C176" s="930"/>
      <c r="D176" s="916"/>
      <c r="E176" s="629">
        <v>52469.541624000005</v>
      </c>
      <c r="F176" s="630">
        <v>52558.161295999998</v>
      </c>
      <c r="G176" s="630">
        <v>0</v>
      </c>
      <c r="H176" s="630">
        <v>52558.161295999998</v>
      </c>
      <c r="I176" s="630">
        <v>51591.288743999998</v>
      </c>
      <c r="J176" s="548">
        <v>0.98160375994596327</v>
      </c>
      <c r="K176" s="630">
        <v>24671.413143000002</v>
      </c>
      <c r="L176" s="629">
        <v>966.87255200000072</v>
      </c>
      <c r="M176" s="629">
        <v>26919.875601</v>
      </c>
      <c r="N176" s="548">
        <v>0.51219211131438058</v>
      </c>
      <c r="O176" s="629">
        <v>26458.529011000002</v>
      </c>
      <c r="P176" s="683">
        <v>0.50341428159918644</v>
      </c>
      <c r="Q176" s="842" t="e">
        <v>#REF!</v>
      </c>
    </row>
    <row r="177" spans="1:61" ht="23.25" customHeight="1" x14ac:dyDescent="0.25">
      <c r="A177" s="913" t="s">
        <v>554</v>
      </c>
      <c r="B177" s="913"/>
      <c r="C177" s="913"/>
      <c r="D177" s="913"/>
      <c r="E177" s="913"/>
      <c r="F177" s="913"/>
      <c r="G177" s="913"/>
      <c r="H177" s="913"/>
      <c r="I177" s="913"/>
      <c r="J177" s="913"/>
      <c r="K177" s="913"/>
      <c r="L177" s="913"/>
      <c r="M177" s="914"/>
      <c r="N177" s="913"/>
      <c r="O177" s="913"/>
      <c r="P177" s="913"/>
    </row>
    <row r="178" spans="1:61" ht="23.25" customHeight="1" thickBot="1" x14ac:dyDescent="0.3">
      <c r="A178" s="657"/>
      <c r="B178" s="718"/>
      <c r="C178" s="524"/>
      <c r="D178" s="658"/>
      <c r="E178" s="600"/>
      <c r="F178" s="600"/>
      <c r="G178" s="600"/>
      <c r="H178" s="600"/>
      <c r="I178" s="600"/>
      <c r="J178" s="600"/>
      <c r="K178" s="600"/>
      <c r="L178" s="600"/>
      <c r="M178" s="660"/>
      <c r="N178" s="600"/>
      <c r="O178" s="661"/>
      <c r="P178" s="600"/>
    </row>
    <row r="179" spans="1:61" s="226" customFormat="1" ht="68.25" customHeight="1" thickBot="1" x14ac:dyDescent="0.3">
      <c r="A179" s="473" t="s">
        <v>6</v>
      </c>
      <c r="B179" s="491" t="s">
        <v>7</v>
      </c>
      <c r="C179" s="472" t="s">
        <v>551</v>
      </c>
      <c r="D179" s="474" t="s">
        <v>482</v>
      </c>
      <c r="E179" s="490" t="s">
        <v>91</v>
      </c>
      <c r="F179" s="474" t="s">
        <v>168</v>
      </c>
      <c r="G179" s="474" t="s">
        <v>549</v>
      </c>
      <c r="H179" s="474" t="s">
        <v>550</v>
      </c>
      <c r="I179" s="474" t="s">
        <v>24</v>
      </c>
      <c r="J179" s="475" t="s">
        <v>364</v>
      </c>
      <c r="K179" s="474" t="s">
        <v>173</v>
      </c>
      <c r="L179" s="474" t="s">
        <v>170</v>
      </c>
      <c r="M179" s="474" t="s">
        <v>25</v>
      </c>
      <c r="N179" s="474" t="s">
        <v>43</v>
      </c>
      <c r="O179" s="474" t="s">
        <v>78</v>
      </c>
      <c r="P179" s="492" t="s">
        <v>294</v>
      </c>
      <c r="Q179" s="834" t="s">
        <v>28</v>
      </c>
      <c r="R179" s="877"/>
      <c r="S179" s="877"/>
    </row>
    <row r="180" spans="1:61" ht="60" x14ac:dyDescent="0.25">
      <c r="A180" s="954" t="s">
        <v>484</v>
      </c>
      <c r="B180" s="775" t="s">
        <v>436</v>
      </c>
      <c r="C180" s="745" t="s">
        <v>437</v>
      </c>
      <c r="D180" s="739" t="s">
        <v>512</v>
      </c>
      <c r="E180" s="798">
        <v>2000</v>
      </c>
      <c r="F180" s="798">
        <v>2000</v>
      </c>
      <c r="G180" s="605">
        <v>0</v>
      </c>
      <c r="H180" s="603">
        <v>2000</v>
      </c>
      <c r="I180" s="603">
        <v>1964.70697</v>
      </c>
      <c r="J180" s="606">
        <v>0.98235348499999997</v>
      </c>
      <c r="K180" s="603">
        <v>53.497538999999961</v>
      </c>
      <c r="L180" s="605">
        <v>35.293030000000044</v>
      </c>
      <c r="M180" s="605">
        <v>1911.209431</v>
      </c>
      <c r="N180" s="611">
        <v>0.95560471550000003</v>
      </c>
      <c r="O180" s="601">
        <v>1647.243966</v>
      </c>
      <c r="P180" s="611">
        <v>0.823621983</v>
      </c>
      <c r="Q180" s="592" t="e">
        <v>#REF!</v>
      </c>
    </row>
    <row r="181" spans="1:61" ht="60" x14ac:dyDescent="0.25">
      <c r="A181" s="946"/>
      <c r="B181" s="775" t="s">
        <v>438</v>
      </c>
      <c r="C181" s="745" t="s">
        <v>439</v>
      </c>
      <c r="D181" s="739" t="s">
        <v>512</v>
      </c>
      <c r="E181" s="798">
        <v>2000</v>
      </c>
      <c r="F181" s="798">
        <v>2000</v>
      </c>
      <c r="G181" s="605">
        <v>0</v>
      </c>
      <c r="H181" s="603">
        <v>2000</v>
      </c>
      <c r="I181" s="603">
        <v>1990.5077100000001</v>
      </c>
      <c r="J181" s="606">
        <v>0.99525385500000008</v>
      </c>
      <c r="K181" s="603">
        <v>186.75395900000012</v>
      </c>
      <c r="L181" s="605">
        <v>9.4922899999999117</v>
      </c>
      <c r="M181" s="605">
        <v>1803.753751</v>
      </c>
      <c r="N181" s="611">
        <v>0.90187687549999995</v>
      </c>
      <c r="O181" s="601">
        <v>1241.320001</v>
      </c>
      <c r="P181" s="611">
        <v>0.62066000050000003</v>
      </c>
      <c r="Q181" s="592" t="e">
        <v>#REF!</v>
      </c>
    </row>
    <row r="182" spans="1:61" ht="60" x14ac:dyDescent="0.25">
      <c r="A182" s="946"/>
      <c r="B182" s="775" t="s">
        <v>440</v>
      </c>
      <c r="C182" s="745" t="s">
        <v>441</v>
      </c>
      <c r="D182" s="739" t="s">
        <v>512</v>
      </c>
      <c r="E182" s="798">
        <v>2000</v>
      </c>
      <c r="F182" s="798">
        <v>2000</v>
      </c>
      <c r="G182" s="605">
        <v>0</v>
      </c>
      <c r="H182" s="603">
        <v>2000</v>
      </c>
      <c r="I182" s="603">
        <v>2000</v>
      </c>
      <c r="J182" s="606">
        <v>1</v>
      </c>
      <c r="K182" s="603">
        <v>22.946582999999919</v>
      </c>
      <c r="L182" s="605">
        <v>0</v>
      </c>
      <c r="M182" s="605">
        <v>1977.0534170000001</v>
      </c>
      <c r="N182" s="611">
        <v>0.98852670850000002</v>
      </c>
      <c r="O182" s="601">
        <v>123.3</v>
      </c>
      <c r="P182" s="611">
        <v>6.1649999999999996E-2</v>
      </c>
      <c r="Q182" s="592" t="e">
        <v>#REF!</v>
      </c>
    </row>
    <row r="183" spans="1:61" ht="60" x14ac:dyDescent="0.25">
      <c r="A183" s="946"/>
      <c r="B183" s="775" t="s">
        <v>442</v>
      </c>
      <c r="C183" s="745" t="s">
        <v>443</v>
      </c>
      <c r="D183" s="739" t="s">
        <v>512</v>
      </c>
      <c r="E183" s="798">
        <v>2000</v>
      </c>
      <c r="F183" s="798">
        <v>2000</v>
      </c>
      <c r="G183" s="605">
        <v>0</v>
      </c>
      <c r="H183" s="603">
        <v>2000</v>
      </c>
      <c r="I183" s="603">
        <v>2000</v>
      </c>
      <c r="J183" s="606">
        <v>1</v>
      </c>
      <c r="K183" s="603">
        <v>19.134180999999899</v>
      </c>
      <c r="L183" s="605">
        <v>0</v>
      </c>
      <c r="M183" s="605">
        <v>1980.8658190000001</v>
      </c>
      <c r="N183" s="611">
        <v>0.99043290950000007</v>
      </c>
      <c r="O183" s="601">
        <v>22.769297000000002</v>
      </c>
      <c r="P183" s="611">
        <v>1.13846485E-2</v>
      </c>
      <c r="Q183" s="592" t="e">
        <v>#REF!</v>
      </c>
    </row>
    <row r="184" spans="1:61" ht="30" customHeight="1" thickBot="1" x14ac:dyDescent="0.3">
      <c r="A184" s="981"/>
      <c r="B184" s="990" t="s">
        <v>69</v>
      </c>
      <c r="C184" s="991"/>
      <c r="D184" s="992"/>
      <c r="E184" s="700">
        <v>8000</v>
      </c>
      <c r="F184" s="794">
        <v>8000</v>
      </c>
      <c r="G184" s="700">
        <v>0</v>
      </c>
      <c r="H184" s="700">
        <v>8000</v>
      </c>
      <c r="I184" s="700">
        <v>7955.21468</v>
      </c>
      <c r="J184" s="700">
        <v>3.97760734</v>
      </c>
      <c r="K184" s="700">
        <v>282.3322619999999</v>
      </c>
      <c r="L184" s="700">
        <v>44.785319999999956</v>
      </c>
      <c r="M184" s="794">
        <v>7672.8824180000011</v>
      </c>
      <c r="N184" s="701">
        <v>0.95911030225000016</v>
      </c>
      <c r="O184" s="702">
        <v>3034.6332640000001</v>
      </c>
      <c r="P184" s="701">
        <v>0.379329158</v>
      </c>
      <c r="Q184" s="868" t="e">
        <v>#REF!</v>
      </c>
    </row>
    <row r="185" spans="1:61" ht="23.25" customHeight="1" thickBot="1" x14ac:dyDescent="0.3">
      <c r="A185" s="913" t="s">
        <v>554</v>
      </c>
      <c r="B185" s="911"/>
      <c r="C185" s="524"/>
      <c r="D185" s="658"/>
      <c r="E185" s="600"/>
      <c r="F185" s="600"/>
      <c r="G185" s="600"/>
      <c r="H185" s="600"/>
      <c r="I185" s="600"/>
      <c r="J185" s="600"/>
      <c r="K185" s="600"/>
      <c r="L185" s="600"/>
      <c r="M185" s="660"/>
      <c r="N185" s="600"/>
      <c r="O185" s="661"/>
      <c r="P185" s="600"/>
    </row>
    <row r="186" spans="1:61" s="226" customFormat="1" ht="68.25" customHeight="1" thickBot="1" x14ac:dyDescent="0.3">
      <c r="A186" s="473" t="s">
        <v>6</v>
      </c>
      <c r="B186" s="491" t="s">
        <v>7</v>
      </c>
      <c r="C186" s="472" t="s">
        <v>551</v>
      </c>
      <c r="D186" s="474" t="s">
        <v>482</v>
      </c>
      <c r="E186" s="490" t="s">
        <v>91</v>
      </c>
      <c r="F186" s="474" t="s">
        <v>168</v>
      </c>
      <c r="G186" s="474" t="s">
        <v>549</v>
      </c>
      <c r="H186" s="474" t="s">
        <v>550</v>
      </c>
      <c r="I186" s="474" t="s">
        <v>24</v>
      </c>
      <c r="J186" s="475" t="s">
        <v>364</v>
      </c>
      <c r="K186" s="474" t="s">
        <v>173</v>
      </c>
      <c r="L186" s="474" t="s">
        <v>170</v>
      </c>
      <c r="M186" s="474" t="s">
        <v>25</v>
      </c>
      <c r="N186" s="474" t="s">
        <v>43</v>
      </c>
      <c r="O186" s="474" t="s">
        <v>78</v>
      </c>
      <c r="P186" s="492" t="s">
        <v>294</v>
      </c>
      <c r="Q186" s="856" t="s">
        <v>28</v>
      </c>
      <c r="R186" s="877"/>
      <c r="S186" s="877"/>
    </row>
    <row r="187" spans="1:61" s="220" customFormat="1" ht="101.25" customHeight="1" x14ac:dyDescent="0.25">
      <c r="A187" s="905" t="s">
        <v>485</v>
      </c>
      <c r="B187" s="741" t="s">
        <v>426</v>
      </c>
      <c r="C187" s="733" t="s">
        <v>427</v>
      </c>
      <c r="D187" s="746" t="s">
        <v>513</v>
      </c>
      <c r="E187" s="820">
        <v>34899.554799999998</v>
      </c>
      <c r="F187" s="820">
        <v>34899.554799999998</v>
      </c>
      <c r="G187" s="703">
        <v>0</v>
      </c>
      <c r="H187" s="704">
        <v>34899.554799999998</v>
      </c>
      <c r="I187" s="704">
        <v>34405.926636330005</v>
      </c>
      <c r="J187" s="705">
        <v>0.98585574611198212</v>
      </c>
      <c r="K187" s="704">
        <v>1345.6626293300069</v>
      </c>
      <c r="L187" s="703">
        <v>493.62816366999323</v>
      </c>
      <c r="M187" s="703">
        <v>33060.264006999998</v>
      </c>
      <c r="N187" s="705">
        <v>0.94729758578467593</v>
      </c>
      <c r="O187" s="703">
        <v>1995.8877339999999</v>
      </c>
      <c r="P187" s="706">
        <v>5.7189489821228325E-2</v>
      </c>
      <c r="Q187" s="869" t="e">
        <v>#REF!</v>
      </c>
      <c r="R187" s="876"/>
      <c r="S187" s="876"/>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row>
    <row r="188" spans="1:61" ht="37.5" customHeight="1" thickBot="1" x14ac:dyDescent="0.3">
      <c r="A188" s="906"/>
      <c r="B188" s="990" t="s">
        <v>69</v>
      </c>
      <c r="C188" s="991"/>
      <c r="D188" s="992"/>
      <c r="E188" s="645">
        <v>34899.554799999998</v>
      </c>
      <c r="F188" s="646">
        <v>34899.554799999998</v>
      </c>
      <c r="G188" s="646">
        <v>0</v>
      </c>
      <c r="H188" s="646">
        <v>34899.554799999998</v>
      </c>
      <c r="I188" s="646">
        <v>34405.926636330005</v>
      </c>
      <c r="J188" s="647">
        <v>0.98585574611198212</v>
      </c>
      <c r="K188" s="646">
        <v>1345.6626293300069</v>
      </c>
      <c r="L188" s="645">
        <v>493.62816366999323</v>
      </c>
      <c r="M188" s="645">
        <v>33060.264006999998</v>
      </c>
      <c r="N188" s="647">
        <v>0.94729758578467593</v>
      </c>
      <c r="O188" s="645">
        <v>1995.8877339999999</v>
      </c>
      <c r="P188" s="707">
        <v>5.7189489821228325E-2</v>
      </c>
      <c r="Q188" s="870" t="e">
        <v>#REF!</v>
      </c>
    </row>
    <row r="189" spans="1:61" ht="23.25" customHeight="1" thickBot="1" x14ac:dyDescent="0.3">
      <c r="A189" s="913" t="s">
        <v>554</v>
      </c>
      <c r="B189" s="913"/>
      <c r="C189" s="524"/>
      <c r="D189" s="658"/>
      <c r="E189" s="600"/>
      <c r="F189" s="600"/>
      <c r="G189" s="600"/>
      <c r="H189" s="600"/>
      <c r="I189" s="600"/>
      <c r="J189" s="600"/>
      <c r="K189" s="600"/>
      <c r="L189" s="600"/>
      <c r="M189" s="660"/>
      <c r="N189" s="600"/>
      <c r="O189" s="661"/>
      <c r="P189" s="600"/>
    </row>
    <row r="190" spans="1:61" s="139" customFormat="1" ht="62.25" customHeight="1" thickBot="1" x14ac:dyDescent="0.25">
      <c r="A190" s="473" t="s">
        <v>6</v>
      </c>
      <c r="B190" s="491" t="s">
        <v>7</v>
      </c>
      <c r="C190" s="472" t="s">
        <v>551</v>
      </c>
      <c r="D190" s="474" t="s">
        <v>482</v>
      </c>
      <c r="E190" s="490" t="s">
        <v>91</v>
      </c>
      <c r="F190" s="474" t="s">
        <v>168</v>
      </c>
      <c r="G190" s="474" t="s">
        <v>549</v>
      </c>
      <c r="H190" s="474" t="s">
        <v>550</v>
      </c>
      <c r="I190" s="474" t="s">
        <v>24</v>
      </c>
      <c r="J190" s="475" t="s">
        <v>364</v>
      </c>
      <c r="K190" s="474" t="s">
        <v>173</v>
      </c>
      <c r="L190" s="474" t="s">
        <v>170</v>
      </c>
      <c r="M190" s="474" t="s">
        <v>25</v>
      </c>
      <c r="N190" s="474" t="s">
        <v>43</v>
      </c>
      <c r="O190" s="474" t="s">
        <v>78</v>
      </c>
      <c r="P190" s="492" t="s">
        <v>294</v>
      </c>
      <c r="Q190" s="871" t="s">
        <v>28</v>
      </c>
      <c r="R190" s="885"/>
      <c r="S190" s="885"/>
    </row>
    <row r="191" spans="1:61" ht="93" customHeight="1" x14ac:dyDescent="0.25">
      <c r="A191" s="905" t="s">
        <v>366</v>
      </c>
      <c r="B191" s="776" t="s">
        <v>361</v>
      </c>
      <c r="C191" s="525" t="s">
        <v>363</v>
      </c>
      <c r="D191" s="479" t="s">
        <v>363</v>
      </c>
      <c r="E191" s="708">
        <v>8905.6</v>
      </c>
      <c r="F191" s="709">
        <v>8905.6</v>
      </c>
      <c r="G191" s="709">
        <v>0</v>
      </c>
      <c r="H191" s="709">
        <v>8905.6</v>
      </c>
      <c r="I191" s="704">
        <v>8905.6</v>
      </c>
      <c r="J191" s="705">
        <v>1</v>
      </c>
      <c r="K191" s="704">
        <v>0</v>
      </c>
      <c r="L191" s="703">
        <v>0</v>
      </c>
      <c r="M191" s="703">
        <v>8905.6</v>
      </c>
      <c r="N191" s="710">
        <v>1</v>
      </c>
      <c r="O191" s="708">
        <v>8905.6</v>
      </c>
      <c r="P191" s="711">
        <v>1</v>
      </c>
      <c r="Q191" s="872" t="e">
        <v>#REF!</v>
      </c>
    </row>
    <row r="192" spans="1:61" ht="40.5" customHeight="1" thickBot="1" x14ac:dyDescent="0.3">
      <c r="A192" s="906"/>
      <c r="B192" s="990" t="s">
        <v>69</v>
      </c>
      <c r="C192" s="991"/>
      <c r="D192" s="992"/>
      <c r="E192" s="645">
        <v>8905.6</v>
      </c>
      <c r="F192" s="646">
        <v>8905.6</v>
      </c>
      <c r="G192" s="646">
        <v>0</v>
      </c>
      <c r="H192" s="646">
        <v>8905.6</v>
      </c>
      <c r="I192" s="646">
        <v>8905.6</v>
      </c>
      <c r="J192" s="647">
        <v>1</v>
      </c>
      <c r="K192" s="646">
        <v>0</v>
      </c>
      <c r="L192" s="645">
        <v>0</v>
      </c>
      <c r="M192" s="645">
        <v>8905.6</v>
      </c>
      <c r="N192" s="647">
        <v>1</v>
      </c>
      <c r="O192" s="645">
        <v>8905.6</v>
      </c>
      <c r="P192" s="707">
        <v>1</v>
      </c>
      <c r="Q192" s="870" t="e">
        <v>#REF!</v>
      </c>
    </row>
    <row r="193" spans="1:19" ht="18" customHeight="1" thickBot="1" x14ac:dyDescent="0.3">
      <c r="A193" s="907" t="s">
        <v>554</v>
      </c>
      <c r="B193" s="907"/>
      <c r="C193" s="907"/>
      <c r="D193" s="907"/>
      <c r="E193" s="907"/>
      <c r="F193" s="907"/>
      <c r="G193" s="907"/>
      <c r="H193" s="907"/>
      <c r="I193" s="907"/>
      <c r="J193" s="907"/>
      <c r="K193" s="907"/>
      <c r="L193" s="907"/>
      <c r="M193" s="908"/>
      <c r="N193" s="907"/>
      <c r="O193" s="907"/>
      <c r="P193" s="907"/>
    </row>
    <row r="194" spans="1:19" s="226" customFormat="1" ht="68.25" customHeight="1" thickBot="1" x14ac:dyDescent="0.3">
      <c r="A194" s="473" t="s">
        <v>6</v>
      </c>
      <c r="B194" s="491" t="s">
        <v>7</v>
      </c>
      <c r="C194" s="472" t="s">
        <v>551</v>
      </c>
      <c r="D194" s="474" t="s">
        <v>482</v>
      </c>
      <c r="E194" s="490" t="s">
        <v>91</v>
      </c>
      <c r="F194" s="474" t="s">
        <v>168</v>
      </c>
      <c r="G194" s="474" t="s">
        <v>549</v>
      </c>
      <c r="H194" s="474" t="s">
        <v>550</v>
      </c>
      <c r="I194" s="474" t="s">
        <v>24</v>
      </c>
      <c r="J194" s="475" t="s">
        <v>364</v>
      </c>
      <c r="K194" s="474" t="s">
        <v>173</v>
      </c>
      <c r="L194" s="474" t="s">
        <v>170</v>
      </c>
      <c r="M194" s="474" t="s">
        <v>25</v>
      </c>
      <c r="N194" s="474" t="s">
        <v>43</v>
      </c>
      <c r="O194" s="474" t="s">
        <v>78</v>
      </c>
      <c r="P194" s="492" t="s">
        <v>294</v>
      </c>
      <c r="Q194" s="856" t="s">
        <v>28</v>
      </c>
      <c r="R194" s="877"/>
      <c r="S194" s="877"/>
    </row>
    <row r="195" spans="1:19" ht="44.25" customHeight="1" thickBot="1" x14ac:dyDescent="0.3">
      <c r="A195" s="901" t="s">
        <v>329</v>
      </c>
      <c r="B195" s="734" t="s">
        <v>114</v>
      </c>
      <c r="C195" s="747" t="s">
        <v>187</v>
      </c>
      <c r="D195" s="747" t="s">
        <v>187</v>
      </c>
      <c r="E195" s="703">
        <v>9067</v>
      </c>
      <c r="F195" s="709">
        <v>9067</v>
      </c>
      <c r="G195" s="709">
        <v>9067</v>
      </c>
      <c r="H195" s="709">
        <v>0</v>
      </c>
      <c r="I195" s="704">
        <v>0</v>
      </c>
      <c r="J195" s="705">
        <v>0</v>
      </c>
      <c r="K195" s="704">
        <v>0</v>
      </c>
      <c r="L195" s="704">
        <v>0</v>
      </c>
      <c r="M195" s="703">
        <v>0</v>
      </c>
      <c r="N195" s="712">
        <v>0</v>
      </c>
      <c r="O195" s="703">
        <v>0</v>
      </c>
      <c r="P195" s="713">
        <v>0</v>
      </c>
      <c r="Q195" s="873" t="e">
        <v>#REF!</v>
      </c>
    </row>
    <row r="196" spans="1:19" ht="44.25" customHeight="1" thickBot="1" x14ac:dyDescent="0.3">
      <c r="A196" s="902"/>
      <c r="B196" s="736" t="s">
        <v>361</v>
      </c>
      <c r="C196" s="748" t="s">
        <v>187</v>
      </c>
      <c r="D196" s="748" t="s">
        <v>187</v>
      </c>
      <c r="E196" s="703"/>
      <c r="F196" s="709"/>
      <c r="G196" s="709"/>
      <c r="H196" s="709"/>
      <c r="I196" s="709"/>
      <c r="J196" s="712"/>
      <c r="K196" s="709"/>
      <c r="L196" s="714"/>
      <c r="M196" s="703"/>
      <c r="N196" s="712"/>
      <c r="O196" s="703"/>
      <c r="P196" s="713"/>
      <c r="Q196" s="873"/>
    </row>
    <row r="197" spans="1:19" ht="30" customHeight="1" thickBot="1" x14ac:dyDescent="0.3">
      <c r="A197" s="904"/>
      <c r="B197" s="915" t="s">
        <v>69</v>
      </c>
      <c r="C197" s="916"/>
      <c r="D197" s="685" t="s">
        <v>329</v>
      </c>
      <c r="E197" s="629">
        <v>9067</v>
      </c>
      <c r="F197" s="630">
        <v>9067</v>
      </c>
      <c r="G197" s="630">
        <v>9067</v>
      </c>
      <c r="H197" s="630">
        <v>0</v>
      </c>
      <c r="I197" s="630">
        <v>0</v>
      </c>
      <c r="J197" s="548">
        <v>0</v>
      </c>
      <c r="K197" s="630">
        <v>0</v>
      </c>
      <c r="L197" s="715">
        <v>0</v>
      </c>
      <c r="M197" s="629">
        <v>0</v>
      </c>
      <c r="N197" s="683">
        <v>0</v>
      </c>
      <c r="O197" s="629">
        <v>0</v>
      </c>
      <c r="P197" s="683">
        <v>0</v>
      </c>
      <c r="Q197" s="855" t="e">
        <v>#REF!</v>
      </c>
    </row>
    <row r="198" spans="1:19" ht="18" customHeight="1" x14ac:dyDescent="0.25">
      <c r="A198" s="913" t="s">
        <v>554</v>
      </c>
      <c r="B198" s="913"/>
      <c r="C198" s="913"/>
      <c r="D198" s="913"/>
      <c r="E198" s="913"/>
      <c r="F198" s="913"/>
      <c r="G198" s="913"/>
      <c r="H198" s="913"/>
      <c r="I198" s="913"/>
      <c r="J198" s="913"/>
      <c r="K198" s="913"/>
      <c r="L198" s="913"/>
      <c r="M198" s="914"/>
      <c r="N198" s="913"/>
      <c r="O198" s="913"/>
      <c r="P198" s="913"/>
    </row>
    <row r="199" spans="1:19" ht="18" customHeight="1" x14ac:dyDescent="0.25">
      <c r="A199" s="657"/>
      <c r="B199" s="718"/>
      <c r="C199" s="524"/>
      <c r="D199" s="658"/>
      <c r="E199" s="659"/>
      <c r="F199" s="600"/>
      <c r="G199" s="600"/>
      <c r="H199" s="716"/>
      <c r="I199" s="600"/>
      <c r="J199" s="717"/>
      <c r="K199" s="600"/>
      <c r="L199" s="600"/>
      <c r="M199" s="660"/>
      <c r="N199" s="718"/>
      <c r="O199" s="661"/>
      <c r="P199" s="718"/>
      <c r="Q199" s="516"/>
    </row>
    <row r="200" spans="1:19" ht="18" customHeight="1" thickBot="1" x14ac:dyDescent="0.3">
      <c r="A200" s="657"/>
      <c r="B200" s="718"/>
      <c r="C200" s="524"/>
      <c r="D200" s="658"/>
      <c r="E200" s="659"/>
      <c r="F200" s="600"/>
      <c r="G200" s="600"/>
      <c r="H200" s="716"/>
      <c r="I200" s="600"/>
      <c r="J200" s="717"/>
      <c r="K200" s="600"/>
      <c r="L200" s="600"/>
      <c r="M200" s="660"/>
      <c r="N200" s="718"/>
      <c r="O200" s="661"/>
      <c r="P200" s="718"/>
      <c r="Q200" s="516"/>
    </row>
    <row r="201" spans="1:19" ht="60.75" customHeight="1" thickBot="1" x14ac:dyDescent="0.3">
      <c r="A201" s="917" t="s">
        <v>87</v>
      </c>
      <c r="B201" s="918"/>
      <c r="C201" s="919"/>
      <c r="D201" s="719" t="s">
        <v>169</v>
      </c>
      <c r="E201" s="490" t="s">
        <v>91</v>
      </c>
      <c r="F201" s="474" t="s">
        <v>168</v>
      </c>
      <c r="G201" s="474" t="s">
        <v>93</v>
      </c>
      <c r="H201" s="474" t="s">
        <v>547</v>
      </c>
      <c r="I201" s="547" t="s">
        <v>24</v>
      </c>
      <c r="J201" s="548" t="s">
        <v>364</v>
      </c>
      <c r="K201" s="474" t="s">
        <v>173</v>
      </c>
      <c r="L201" s="474" t="s">
        <v>170</v>
      </c>
      <c r="M201" s="490" t="s">
        <v>25</v>
      </c>
      <c r="N201" s="474" t="s">
        <v>43</v>
      </c>
      <c r="O201" s="490" t="s">
        <v>78</v>
      </c>
      <c r="P201" s="474" t="s">
        <v>294</v>
      </c>
      <c r="Q201" s="834" t="s">
        <v>28</v>
      </c>
    </row>
    <row r="202" spans="1:19" ht="35.25" customHeight="1" x14ac:dyDescent="0.25">
      <c r="A202" s="920"/>
      <c r="B202" s="921"/>
      <c r="C202" s="922"/>
      <c r="D202" s="720" t="s">
        <v>80</v>
      </c>
      <c r="E202" s="721">
        <v>397622.82632200001</v>
      </c>
      <c r="F202" s="721">
        <v>397622.82632200001</v>
      </c>
      <c r="G202" s="721">
        <v>0</v>
      </c>
      <c r="H202" s="722">
        <v>397622.82632200001</v>
      </c>
      <c r="I202" s="721">
        <v>335366.25600362994</v>
      </c>
      <c r="J202" s="723">
        <v>0.84342807757230243</v>
      </c>
      <c r="K202" s="724">
        <v>142645.58013523</v>
      </c>
      <c r="L202" s="721">
        <v>62256.570318370068</v>
      </c>
      <c r="M202" s="815">
        <v>192720.67586840002</v>
      </c>
      <c r="N202" s="816">
        <v>0.4846821236372692</v>
      </c>
      <c r="O202" s="815">
        <v>27185.292779669999</v>
      </c>
      <c r="P202" s="725">
        <v>6.8369547671931194E-2</v>
      </c>
      <c r="Q202" s="874" t="e">
        <v>#REF!</v>
      </c>
      <c r="R202" s="886"/>
      <c r="S202" s="887"/>
    </row>
    <row r="203" spans="1:19" ht="34.5" customHeight="1" thickBot="1" x14ac:dyDescent="0.3">
      <c r="A203" s="920"/>
      <c r="B203" s="921"/>
      <c r="C203" s="922"/>
      <c r="D203" s="726" t="s">
        <v>49</v>
      </c>
      <c r="E203" s="811">
        <v>1111333.7369629999</v>
      </c>
      <c r="F203" s="821">
        <v>1154333.7469630002</v>
      </c>
      <c r="G203" s="727">
        <v>324067</v>
      </c>
      <c r="H203" s="722">
        <v>830266.74696300016</v>
      </c>
      <c r="I203" s="811">
        <v>745391.06751591002</v>
      </c>
      <c r="J203" s="889">
        <v>0.89777299915050979</v>
      </c>
      <c r="K203" s="890">
        <v>305736.34387915011</v>
      </c>
      <c r="L203" s="811">
        <v>84875.679447090137</v>
      </c>
      <c r="M203" s="811">
        <v>439654.72363676009</v>
      </c>
      <c r="N203" s="889">
        <v>0.52953430357768239</v>
      </c>
      <c r="O203" s="811">
        <v>145640.68644183999</v>
      </c>
      <c r="P203" s="728">
        <v>0.17541433156822586</v>
      </c>
      <c r="Q203" s="875" t="e">
        <v>#REF!</v>
      </c>
      <c r="R203" s="887"/>
      <c r="S203" s="888"/>
    </row>
    <row r="204" spans="1:19" ht="28.5" customHeight="1" thickBot="1" x14ac:dyDescent="0.3">
      <c r="A204" s="923"/>
      <c r="B204" s="924"/>
      <c r="C204" s="925"/>
      <c r="D204" s="719" t="s">
        <v>45</v>
      </c>
      <c r="E204" s="629">
        <v>1508956.5632849999</v>
      </c>
      <c r="F204" s="629">
        <v>1551956.5732850002</v>
      </c>
      <c r="G204" s="629">
        <v>324067</v>
      </c>
      <c r="H204" s="629">
        <v>1227889.5732850002</v>
      </c>
      <c r="I204" s="629">
        <v>1080757.32351954</v>
      </c>
      <c r="J204" s="548">
        <v>0.88017468918492892</v>
      </c>
      <c r="K204" s="630">
        <v>448381.92401438009</v>
      </c>
      <c r="L204" s="629">
        <v>147132.2497654602</v>
      </c>
      <c r="M204" s="629">
        <v>632375.39950516005</v>
      </c>
      <c r="N204" s="548">
        <v>0.51500999215536303</v>
      </c>
      <c r="O204" s="629">
        <v>172825.97922151</v>
      </c>
      <c r="P204" s="683">
        <v>0.14075042494183318</v>
      </c>
      <c r="Q204" s="855" t="e">
        <v>#REF!</v>
      </c>
      <c r="R204" s="887"/>
    </row>
    <row r="205" spans="1:19" ht="17.25" x14ac:dyDescent="0.35">
      <c r="A205" s="753"/>
      <c r="B205" s="758"/>
      <c r="C205" s="527"/>
      <c r="D205" s="750"/>
      <c r="E205" s="751"/>
      <c r="F205" s="818"/>
      <c r="G205" s="751"/>
      <c r="H205" s="752"/>
      <c r="I205" s="757"/>
      <c r="J205" s="755"/>
      <c r="K205" s="752"/>
      <c r="L205" s="752"/>
      <c r="M205" s="759"/>
      <c r="N205" s="758"/>
      <c r="O205" s="760"/>
      <c r="P205" s="758"/>
    </row>
    <row r="206" spans="1:19" ht="17.25" x14ac:dyDescent="0.35">
      <c r="A206" s="753"/>
      <c r="B206" s="758"/>
      <c r="C206" s="749"/>
      <c r="D206" s="750"/>
      <c r="E206" s="751"/>
      <c r="F206" s="819"/>
      <c r="G206" s="752"/>
      <c r="H206" s="761"/>
      <c r="I206" s="757"/>
      <c r="J206" s="762"/>
      <c r="K206" s="752"/>
      <c r="L206" s="752"/>
      <c r="M206" s="756"/>
      <c r="N206" s="758"/>
      <c r="O206" s="760"/>
      <c r="P206" s="758"/>
    </row>
    <row r="207" spans="1:19" ht="17.25" x14ac:dyDescent="0.35">
      <c r="A207" s="753"/>
      <c r="B207" s="758"/>
      <c r="C207" s="749"/>
      <c r="D207" s="750"/>
      <c r="E207" s="751"/>
      <c r="F207" s="754"/>
      <c r="G207" s="754"/>
      <c r="H207" s="751"/>
      <c r="I207" s="751"/>
      <c r="J207" s="762"/>
      <c r="K207" s="752"/>
      <c r="L207" s="752"/>
      <c r="M207" s="759"/>
      <c r="N207" s="758"/>
      <c r="O207" s="760"/>
      <c r="P207" s="758"/>
    </row>
    <row r="208" spans="1:19" ht="17.25" x14ac:dyDescent="0.35">
      <c r="A208" s="753"/>
      <c r="B208" s="758"/>
      <c r="C208" s="749"/>
      <c r="D208" s="750"/>
      <c r="E208" s="751"/>
      <c r="F208" s="751"/>
      <c r="G208" s="754"/>
      <c r="H208" s="761"/>
      <c r="I208" s="752"/>
      <c r="J208" s="762"/>
      <c r="K208" s="752"/>
      <c r="L208" s="752"/>
      <c r="M208" s="759"/>
      <c r="N208" s="758"/>
      <c r="O208" s="760"/>
      <c r="P208" s="758"/>
    </row>
    <row r="209" spans="1:16" ht="17.25" x14ac:dyDescent="0.35">
      <c r="A209" s="753"/>
      <c r="B209" s="758"/>
      <c r="C209" s="749"/>
      <c r="D209" s="750"/>
      <c r="E209" s="757"/>
      <c r="F209" s="757"/>
      <c r="G209" s="752"/>
      <c r="H209" s="752"/>
      <c r="I209" s="751"/>
      <c r="J209" s="762"/>
      <c r="K209" s="752"/>
      <c r="L209" s="752"/>
      <c r="M209" s="759"/>
      <c r="N209" s="758"/>
      <c r="O209" s="760"/>
      <c r="P209" s="758"/>
    </row>
    <row r="210" spans="1:16" ht="17.25" x14ac:dyDescent="0.35">
      <c r="A210" s="753"/>
      <c r="B210" s="758"/>
      <c r="C210" s="749"/>
      <c r="D210" s="750"/>
      <c r="E210" s="751"/>
      <c r="F210" s="752"/>
      <c r="G210" s="752"/>
      <c r="H210" s="752"/>
      <c r="I210" s="752"/>
      <c r="J210" s="762"/>
      <c r="K210" s="752"/>
      <c r="L210" s="752"/>
      <c r="M210" s="759"/>
      <c r="N210" s="758"/>
      <c r="O210" s="760"/>
      <c r="P210" s="758"/>
    </row>
    <row r="211" spans="1:16" ht="17.25" x14ac:dyDescent="0.35">
      <c r="A211" s="753"/>
      <c r="B211" s="758"/>
      <c r="C211" s="749"/>
      <c r="D211" s="750"/>
      <c r="E211" s="751"/>
      <c r="F211" s="752"/>
      <c r="G211" s="752"/>
      <c r="H211" s="752"/>
      <c r="I211" s="752"/>
      <c r="J211" s="762"/>
      <c r="K211" s="752"/>
      <c r="L211" s="752"/>
      <c r="M211" s="759"/>
      <c r="N211" s="758"/>
      <c r="O211" s="760"/>
      <c r="P211" s="758"/>
    </row>
    <row r="212" spans="1:16" ht="17.25" x14ac:dyDescent="0.35">
      <c r="A212" s="753"/>
      <c r="B212" s="758"/>
      <c r="C212" s="749"/>
      <c r="D212" s="750"/>
      <c r="E212" s="751"/>
      <c r="F212" s="752"/>
      <c r="G212" s="752"/>
      <c r="H212" s="752"/>
      <c r="I212" s="752"/>
      <c r="J212" s="762"/>
      <c r="K212" s="752"/>
      <c r="L212" s="752"/>
      <c r="M212" s="759"/>
      <c r="N212" s="758"/>
      <c r="O212" s="760"/>
      <c r="P212" s="758"/>
    </row>
    <row r="213" spans="1:16" ht="17.25" x14ac:dyDescent="0.35">
      <c r="A213" s="753"/>
      <c r="B213" s="758"/>
      <c r="C213" s="749"/>
      <c r="D213" s="750"/>
      <c r="E213" s="751"/>
      <c r="F213" s="752"/>
      <c r="G213" s="752"/>
      <c r="H213" s="752"/>
      <c r="I213" s="752"/>
      <c r="J213" s="762"/>
      <c r="K213" s="752"/>
      <c r="L213" s="752"/>
      <c r="M213" s="759"/>
      <c r="N213" s="758"/>
      <c r="O213" s="760"/>
      <c r="P213" s="758"/>
    </row>
    <row r="214" spans="1:16" ht="17.25" x14ac:dyDescent="0.35">
      <c r="A214" s="753"/>
      <c r="B214" s="758"/>
      <c r="C214" s="749"/>
      <c r="D214" s="750"/>
      <c r="E214" s="751"/>
      <c r="F214" s="752"/>
      <c r="G214" s="752"/>
      <c r="H214" s="752"/>
      <c r="I214" s="752"/>
      <c r="J214" s="762"/>
      <c r="K214" s="752"/>
      <c r="L214" s="752"/>
      <c r="M214" s="759"/>
      <c r="N214" s="758"/>
      <c r="O214" s="760"/>
      <c r="P214" s="758"/>
    </row>
    <row r="215" spans="1:16" ht="17.25" x14ac:dyDescent="0.35">
      <c r="A215" s="753"/>
      <c r="B215" s="758"/>
      <c r="C215" s="749"/>
      <c r="D215" s="750"/>
      <c r="E215" s="751"/>
      <c r="F215" s="752"/>
      <c r="G215" s="752"/>
      <c r="H215" s="752"/>
      <c r="I215" s="752"/>
      <c r="J215" s="762"/>
      <c r="K215" s="752"/>
      <c r="L215" s="752"/>
      <c r="M215" s="759"/>
      <c r="N215" s="758"/>
      <c r="O215" s="760"/>
      <c r="P215" s="758"/>
    </row>
    <row r="216" spans="1:16" ht="17.25" x14ac:dyDescent="0.35">
      <c r="A216" s="753"/>
      <c r="B216" s="758"/>
      <c r="C216" s="749"/>
      <c r="D216" s="750"/>
      <c r="E216" s="751"/>
      <c r="F216" s="752"/>
      <c r="G216" s="752"/>
      <c r="H216" s="752"/>
      <c r="I216" s="752"/>
      <c r="J216" s="762"/>
      <c r="K216" s="752"/>
      <c r="L216" s="752"/>
      <c r="M216" s="759"/>
      <c r="N216" s="758"/>
      <c r="O216" s="760"/>
      <c r="P216" s="758"/>
    </row>
    <row r="217" spans="1:16" ht="17.25" x14ac:dyDescent="0.35">
      <c r="A217" s="753"/>
      <c r="B217" s="758"/>
      <c r="C217" s="749"/>
      <c r="D217" s="750"/>
      <c r="E217" s="751"/>
      <c r="F217" s="752"/>
      <c r="G217" s="752"/>
      <c r="H217" s="752"/>
      <c r="I217" s="752"/>
      <c r="J217" s="762"/>
      <c r="K217" s="752"/>
      <c r="L217" s="752"/>
      <c r="M217" s="759"/>
      <c r="N217" s="758"/>
      <c r="O217" s="760"/>
      <c r="P217" s="758"/>
    </row>
    <row r="218" spans="1:16" ht="17.25" x14ac:dyDescent="0.35">
      <c r="A218" s="753"/>
      <c r="B218" s="758"/>
      <c r="C218" s="749"/>
      <c r="D218" s="750"/>
      <c r="E218" s="751"/>
      <c r="F218" s="752"/>
      <c r="G218" s="752"/>
      <c r="H218" s="752"/>
      <c r="I218" s="752"/>
      <c r="J218" s="762"/>
      <c r="K218" s="752"/>
      <c r="L218" s="752"/>
      <c r="M218" s="759"/>
      <c r="N218" s="758"/>
      <c r="O218" s="760"/>
      <c r="P218" s="758"/>
    </row>
    <row r="219" spans="1:16" ht="17.25" x14ac:dyDescent="0.35">
      <c r="A219" s="753"/>
      <c r="B219" s="758"/>
      <c r="C219" s="749"/>
      <c r="D219" s="750"/>
      <c r="E219" s="751"/>
      <c r="F219" s="752"/>
      <c r="G219" s="752"/>
      <c r="H219" s="752"/>
      <c r="I219" s="752"/>
      <c r="J219" s="762"/>
      <c r="K219" s="752"/>
      <c r="L219" s="752"/>
      <c r="M219" s="759"/>
      <c r="N219" s="758"/>
      <c r="O219" s="760"/>
      <c r="P219" s="758"/>
    </row>
    <row r="220" spans="1:16" ht="17.25" x14ac:dyDescent="0.35">
      <c r="A220" s="753"/>
      <c r="B220" s="758"/>
      <c r="C220" s="749"/>
      <c r="D220" s="750"/>
      <c r="E220" s="751"/>
      <c r="F220" s="752"/>
      <c r="G220" s="752"/>
      <c r="H220" s="752"/>
      <c r="I220" s="752"/>
      <c r="J220" s="762"/>
      <c r="K220" s="752"/>
      <c r="L220" s="752"/>
      <c r="M220" s="759"/>
      <c r="N220" s="758"/>
      <c r="O220" s="760"/>
      <c r="P220" s="758"/>
    </row>
    <row r="221" spans="1:16" ht="17.25" x14ac:dyDescent="0.35">
      <c r="A221" s="753"/>
      <c r="B221" s="758"/>
      <c r="C221" s="749"/>
      <c r="D221" s="750"/>
      <c r="E221" s="751"/>
      <c r="F221" s="752"/>
      <c r="G221" s="752"/>
      <c r="H221" s="752"/>
      <c r="I221" s="752"/>
      <c r="J221" s="762"/>
      <c r="K221" s="752"/>
      <c r="L221" s="752"/>
      <c r="M221" s="759"/>
      <c r="N221" s="758"/>
      <c r="O221" s="760"/>
      <c r="P221" s="758"/>
    </row>
    <row r="222" spans="1:16" ht="17.25" x14ac:dyDescent="0.35">
      <c r="A222" s="753"/>
      <c r="B222" s="758"/>
      <c r="C222" s="749"/>
      <c r="D222" s="750"/>
      <c r="E222" s="751"/>
      <c r="F222" s="752"/>
      <c r="G222" s="752"/>
      <c r="H222" s="752"/>
      <c r="I222" s="752"/>
      <c r="J222" s="762"/>
      <c r="K222" s="752"/>
      <c r="L222" s="752"/>
      <c r="M222" s="759"/>
      <c r="N222" s="758"/>
      <c r="O222" s="760"/>
      <c r="P222" s="758"/>
    </row>
    <row r="223" spans="1:16" ht="17.25" x14ac:dyDescent="0.35">
      <c r="A223" s="753"/>
      <c r="B223" s="758"/>
      <c r="C223" s="749"/>
      <c r="D223" s="750"/>
      <c r="E223" s="751"/>
      <c r="F223" s="752"/>
      <c r="G223" s="752"/>
      <c r="H223" s="752"/>
      <c r="I223" s="752"/>
      <c r="J223" s="762"/>
      <c r="K223" s="752"/>
      <c r="L223" s="752"/>
      <c r="M223" s="759"/>
      <c r="N223" s="758"/>
      <c r="O223" s="760"/>
      <c r="P223" s="758"/>
    </row>
    <row r="224" spans="1:16" ht="17.25" x14ac:dyDescent="0.35">
      <c r="A224" s="753"/>
      <c r="B224" s="758"/>
      <c r="C224" s="749"/>
      <c r="D224" s="750"/>
      <c r="E224" s="751"/>
      <c r="F224" s="752"/>
      <c r="G224" s="752"/>
      <c r="H224" s="752"/>
      <c r="I224" s="752"/>
      <c r="J224" s="762"/>
      <c r="K224" s="752"/>
      <c r="L224" s="752"/>
      <c r="M224" s="759"/>
      <c r="N224" s="758"/>
      <c r="O224" s="760"/>
      <c r="P224" s="758"/>
    </row>
    <row r="225" spans="1:16" ht="17.25" x14ac:dyDescent="0.35">
      <c r="A225" s="753"/>
      <c r="B225" s="758"/>
      <c r="C225" s="749"/>
      <c r="D225" s="750"/>
      <c r="E225" s="751"/>
      <c r="F225" s="752"/>
      <c r="G225" s="752"/>
      <c r="H225" s="752"/>
      <c r="I225" s="752"/>
      <c r="J225" s="762"/>
      <c r="K225" s="752"/>
      <c r="L225" s="752"/>
      <c r="M225" s="759"/>
      <c r="N225" s="758"/>
      <c r="O225" s="760"/>
      <c r="P225" s="758"/>
    </row>
    <row r="226" spans="1:16" ht="17.25" x14ac:dyDescent="0.35">
      <c r="A226" s="753"/>
      <c r="B226" s="758"/>
      <c r="C226" s="749"/>
      <c r="D226" s="750"/>
      <c r="E226" s="751"/>
      <c r="F226" s="752"/>
      <c r="G226" s="752"/>
      <c r="H226" s="752"/>
      <c r="I226" s="752"/>
      <c r="J226" s="762"/>
      <c r="K226" s="752"/>
      <c r="L226" s="752"/>
      <c r="M226" s="759"/>
      <c r="N226" s="758"/>
      <c r="O226" s="760"/>
      <c r="P226" s="758"/>
    </row>
    <row r="227" spans="1:16" ht="17.25" x14ac:dyDescent="0.35">
      <c r="A227" s="753"/>
      <c r="B227" s="758"/>
      <c r="C227" s="749"/>
      <c r="D227" s="750"/>
      <c r="E227" s="751"/>
      <c r="F227" s="752"/>
      <c r="G227" s="752"/>
      <c r="H227" s="752"/>
      <c r="I227" s="752"/>
      <c r="J227" s="762"/>
      <c r="K227" s="752"/>
      <c r="L227" s="752"/>
      <c r="M227" s="759"/>
      <c r="N227" s="758"/>
      <c r="O227" s="760"/>
      <c r="P227" s="758"/>
    </row>
    <row r="228" spans="1:16" ht="17.25" x14ac:dyDescent="0.35">
      <c r="A228" s="753"/>
      <c r="B228" s="758"/>
      <c r="C228" s="749"/>
      <c r="D228" s="750"/>
      <c r="E228" s="751"/>
      <c r="F228" s="752"/>
      <c r="G228" s="752"/>
      <c r="H228" s="752"/>
      <c r="I228" s="752"/>
      <c r="J228" s="762"/>
      <c r="K228" s="752"/>
      <c r="L228" s="752"/>
      <c r="M228" s="759"/>
      <c r="N228" s="758"/>
      <c r="O228" s="760"/>
      <c r="P228" s="758"/>
    </row>
    <row r="229" spans="1:16" ht="17.25" x14ac:dyDescent="0.35">
      <c r="A229" s="753"/>
      <c r="B229" s="758"/>
      <c r="C229" s="749"/>
      <c r="D229" s="750"/>
      <c r="E229" s="751"/>
      <c r="F229" s="752"/>
      <c r="G229" s="752"/>
      <c r="H229" s="752"/>
      <c r="I229" s="752"/>
      <c r="J229" s="762"/>
      <c r="K229" s="752"/>
      <c r="L229" s="752"/>
      <c r="M229" s="759"/>
      <c r="N229" s="758"/>
      <c r="O229" s="760"/>
      <c r="P229" s="758"/>
    </row>
    <row r="230" spans="1:16" ht="17.25" x14ac:dyDescent="0.35">
      <c r="A230" s="753"/>
      <c r="B230" s="758"/>
      <c r="C230" s="749"/>
      <c r="D230" s="750"/>
      <c r="E230" s="751"/>
      <c r="F230" s="752"/>
      <c r="G230" s="752"/>
      <c r="H230" s="752"/>
      <c r="I230" s="752"/>
      <c r="J230" s="762"/>
      <c r="K230" s="752"/>
      <c r="L230" s="752"/>
      <c r="M230" s="759"/>
      <c r="N230" s="758"/>
      <c r="O230" s="760"/>
      <c r="P230" s="758"/>
    </row>
    <row r="231" spans="1:16" ht="17.25" x14ac:dyDescent="0.35">
      <c r="A231" s="753"/>
      <c r="B231" s="758"/>
      <c r="C231" s="749"/>
      <c r="D231" s="750"/>
      <c r="E231" s="751"/>
      <c r="F231" s="752"/>
      <c r="G231" s="752"/>
      <c r="H231" s="752"/>
      <c r="I231" s="752"/>
      <c r="J231" s="762"/>
      <c r="K231" s="752"/>
      <c r="L231" s="752"/>
      <c r="M231" s="759"/>
      <c r="N231" s="758"/>
      <c r="O231" s="760"/>
      <c r="P231" s="758"/>
    </row>
    <row r="232" spans="1:16" ht="17.25" x14ac:dyDescent="0.35">
      <c r="A232" s="753"/>
      <c r="B232" s="758"/>
      <c r="C232" s="749"/>
      <c r="D232" s="750"/>
      <c r="E232" s="751"/>
      <c r="F232" s="752"/>
      <c r="G232" s="752"/>
      <c r="H232" s="752"/>
      <c r="I232" s="752"/>
      <c r="J232" s="762"/>
      <c r="K232" s="752"/>
      <c r="L232" s="752"/>
      <c r="M232" s="759"/>
      <c r="N232" s="758"/>
      <c r="O232" s="760"/>
      <c r="P232" s="758"/>
    </row>
    <row r="233" spans="1:16" ht="17.25" x14ac:dyDescent="0.35">
      <c r="A233" s="753"/>
      <c r="B233" s="758"/>
      <c r="C233" s="749"/>
      <c r="D233" s="750"/>
      <c r="E233" s="751"/>
      <c r="F233" s="752"/>
      <c r="G233" s="752"/>
      <c r="H233" s="752"/>
      <c r="I233" s="752"/>
      <c r="J233" s="762"/>
      <c r="K233" s="752"/>
      <c r="L233" s="752"/>
      <c r="M233" s="759"/>
      <c r="N233" s="758"/>
      <c r="O233" s="760"/>
      <c r="P233" s="758"/>
    </row>
    <row r="234" spans="1:16" ht="17.25" x14ac:dyDescent="0.35">
      <c r="A234" s="753"/>
      <c r="B234" s="758"/>
      <c r="C234" s="749"/>
      <c r="D234" s="750"/>
      <c r="E234" s="751"/>
      <c r="F234" s="752"/>
      <c r="G234" s="752"/>
      <c r="H234" s="752"/>
      <c r="I234" s="752"/>
      <c r="J234" s="762"/>
      <c r="K234" s="752"/>
      <c r="L234" s="752"/>
      <c r="M234" s="759"/>
      <c r="N234" s="758"/>
      <c r="O234" s="760"/>
      <c r="P234" s="758"/>
    </row>
    <row r="235" spans="1:16" ht="17.25" x14ac:dyDescent="0.35">
      <c r="A235" s="753"/>
      <c r="B235" s="758"/>
      <c r="C235" s="749"/>
      <c r="D235" s="750"/>
      <c r="E235" s="751"/>
      <c r="F235" s="752"/>
      <c r="G235" s="752"/>
      <c r="H235" s="752"/>
      <c r="I235" s="752"/>
      <c r="J235" s="762"/>
      <c r="K235" s="752"/>
      <c r="L235" s="752"/>
      <c r="M235" s="759"/>
      <c r="N235" s="758"/>
      <c r="O235" s="760"/>
      <c r="P235" s="758"/>
    </row>
    <row r="236" spans="1:16" ht="17.25" x14ac:dyDescent="0.35">
      <c r="A236" s="753"/>
      <c r="B236" s="758"/>
      <c r="C236" s="749"/>
      <c r="D236" s="750"/>
      <c r="E236" s="751"/>
      <c r="F236" s="752"/>
      <c r="G236" s="752"/>
      <c r="H236" s="752"/>
      <c r="I236" s="752"/>
      <c r="J236" s="762"/>
      <c r="K236" s="752"/>
      <c r="L236" s="752"/>
      <c r="M236" s="759"/>
      <c r="N236" s="758"/>
      <c r="O236" s="760"/>
      <c r="P236" s="758"/>
    </row>
    <row r="237" spans="1:16" ht="17.25" x14ac:dyDescent="0.35">
      <c r="A237" s="753"/>
      <c r="B237" s="758"/>
      <c r="C237" s="749"/>
      <c r="D237" s="750"/>
      <c r="E237" s="751"/>
      <c r="F237" s="752"/>
      <c r="G237" s="752"/>
      <c r="H237" s="752"/>
      <c r="I237" s="752"/>
      <c r="J237" s="762"/>
      <c r="K237" s="752"/>
      <c r="L237" s="752"/>
      <c r="M237" s="759"/>
      <c r="N237" s="758"/>
      <c r="O237" s="760"/>
      <c r="P237" s="758"/>
    </row>
    <row r="238" spans="1:16" ht="17.25" x14ac:dyDescent="0.35">
      <c r="A238" s="753"/>
      <c r="B238" s="758"/>
      <c r="C238" s="749"/>
      <c r="D238" s="750"/>
      <c r="E238" s="751"/>
      <c r="F238" s="752"/>
      <c r="G238" s="752"/>
      <c r="H238" s="752"/>
      <c r="I238" s="752"/>
      <c r="J238" s="762"/>
      <c r="K238" s="752"/>
      <c r="L238" s="752"/>
      <c r="M238" s="759"/>
      <c r="N238" s="758"/>
      <c r="O238" s="760"/>
      <c r="P238" s="758"/>
    </row>
    <row r="239" spans="1:16" ht="17.25" x14ac:dyDescent="0.35">
      <c r="A239" s="753"/>
      <c r="B239" s="758"/>
      <c r="C239" s="749"/>
      <c r="D239" s="750"/>
      <c r="E239" s="751"/>
      <c r="F239" s="752"/>
      <c r="G239" s="752"/>
      <c r="H239" s="752"/>
      <c r="I239" s="752"/>
      <c r="J239" s="762"/>
      <c r="K239" s="752"/>
      <c r="L239" s="752"/>
      <c r="M239" s="759"/>
      <c r="N239" s="758"/>
      <c r="O239" s="760"/>
      <c r="P239" s="758"/>
    </row>
    <row r="240" spans="1:16" ht="17.25" x14ac:dyDescent="0.35">
      <c r="A240" s="753"/>
      <c r="B240" s="758"/>
      <c r="C240" s="749"/>
      <c r="D240" s="750"/>
      <c r="E240" s="751"/>
      <c r="F240" s="752"/>
      <c r="G240" s="752"/>
      <c r="H240" s="752"/>
      <c r="I240" s="752"/>
      <c r="J240" s="762"/>
      <c r="K240" s="752"/>
      <c r="L240" s="752"/>
      <c r="M240" s="759"/>
      <c r="N240" s="758"/>
      <c r="O240" s="760"/>
      <c r="P240" s="758"/>
    </row>
    <row r="241" spans="1:16" ht="17.25" x14ac:dyDescent="0.35">
      <c r="A241" s="753"/>
      <c r="B241" s="758"/>
      <c r="C241" s="749"/>
      <c r="D241" s="750"/>
      <c r="E241" s="751"/>
      <c r="F241" s="752"/>
      <c r="G241" s="752"/>
      <c r="H241" s="752"/>
      <c r="I241" s="752"/>
      <c r="J241" s="762"/>
      <c r="K241" s="752"/>
      <c r="L241" s="752"/>
      <c r="M241" s="759"/>
      <c r="N241" s="758"/>
      <c r="O241" s="760"/>
      <c r="P241" s="758"/>
    </row>
    <row r="242" spans="1:16" ht="17.25" x14ac:dyDescent="0.35">
      <c r="A242" s="753"/>
      <c r="B242" s="758"/>
      <c r="C242" s="749"/>
      <c r="D242" s="750"/>
      <c r="E242" s="751"/>
      <c r="F242" s="752"/>
      <c r="G242" s="752"/>
      <c r="H242" s="752"/>
      <c r="I242" s="752"/>
      <c r="J242" s="762"/>
      <c r="K242" s="752"/>
      <c r="L242" s="752"/>
      <c r="M242" s="759"/>
      <c r="N242" s="758"/>
      <c r="O242" s="760"/>
      <c r="P242" s="758"/>
    </row>
    <row r="243" spans="1:16" ht="17.25" x14ac:dyDescent="0.35">
      <c r="A243" s="753"/>
      <c r="B243" s="758"/>
      <c r="C243" s="749"/>
      <c r="D243" s="750"/>
      <c r="E243" s="751"/>
      <c r="F243" s="752"/>
      <c r="G243" s="752"/>
      <c r="H243" s="752"/>
      <c r="I243" s="752"/>
      <c r="J243" s="762"/>
      <c r="K243" s="752"/>
      <c r="L243" s="752"/>
      <c r="M243" s="759"/>
      <c r="N243" s="758"/>
      <c r="O243" s="760"/>
      <c r="P243" s="758"/>
    </row>
    <row r="244" spans="1:16" ht="17.25" x14ac:dyDescent="0.35">
      <c r="A244" s="753"/>
      <c r="B244" s="758"/>
      <c r="C244" s="749"/>
      <c r="D244" s="750"/>
      <c r="E244" s="751"/>
      <c r="F244" s="752"/>
      <c r="G244" s="752"/>
      <c r="H244" s="752"/>
      <c r="I244" s="752"/>
      <c r="J244" s="762"/>
      <c r="K244" s="752"/>
      <c r="L244" s="752"/>
      <c r="M244" s="759"/>
      <c r="N244" s="758"/>
      <c r="O244" s="760"/>
      <c r="P244" s="758"/>
    </row>
    <row r="245" spans="1:16" ht="17.25" x14ac:dyDescent="0.35">
      <c r="A245" s="753"/>
      <c r="B245" s="758"/>
      <c r="C245" s="749"/>
      <c r="D245" s="750"/>
      <c r="E245" s="751"/>
      <c r="F245" s="752"/>
      <c r="G245" s="752"/>
      <c r="H245" s="752"/>
      <c r="I245" s="752"/>
      <c r="J245" s="762"/>
      <c r="K245" s="752"/>
      <c r="L245" s="752"/>
      <c r="M245" s="759"/>
      <c r="N245" s="758"/>
      <c r="O245" s="760"/>
      <c r="P245" s="758"/>
    </row>
    <row r="246" spans="1:16" ht="17.25" x14ac:dyDescent="0.35">
      <c r="A246" s="753"/>
      <c r="B246" s="758"/>
      <c r="C246" s="749"/>
      <c r="D246" s="750"/>
      <c r="E246" s="751"/>
      <c r="F246" s="752"/>
      <c r="G246" s="752"/>
      <c r="H246" s="752"/>
      <c r="I246" s="752"/>
      <c r="J246" s="762"/>
      <c r="K246" s="752"/>
      <c r="L246" s="752"/>
      <c r="M246" s="759"/>
      <c r="N246" s="758"/>
      <c r="O246" s="760"/>
      <c r="P246" s="758"/>
    </row>
    <row r="247" spans="1:16" ht="17.25" x14ac:dyDescent="0.35">
      <c r="A247" s="753"/>
      <c r="B247" s="758"/>
      <c r="C247" s="749"/>
      <c r="D247" s="750"/>
      <c r="E247" s="751"/>
      <c r="F247" s="752"/>
      <c r="G247" s="752"/>
      <c r="H247" s="752"/>
      <c r="I247" s="752"/>
      <c r="J247" s="762"/>
      <c r="K247" s="752"/>
      <c r="L247" s="752"/>
      <c r="M247" s="759"/>
      <c r="N247" s="758"/>
      <c r="O247" s="760"/>
      <c r="P247" s="758"/>
    </row>
    <row r="248" spans="1:16" ht="17.25" x14ac:dyDescent="0.35">
      <c r="A248" s="753"/>
      <c r="B248" s="758"/>
      <c r="C248" s="749"/>
      <c r="D248" s="750"/>
      <c r="E248" s="751"/>
      <c r="F248" s="752"/>
      <c r="G248" s="752"/>
      <c r="H248" s="752"/>
      <c r="I248" s="752"/>
      <c r="J248" s="762"/>
      <c r="K248" s="752"/>
      <c r="L248" s="752"/>
      <c r="M248" s="759"/>
      <c r="N248" s="758"/>
      <c r="O248" s="760"/>
      <c r="P248" s="758"/>
    </row>
    <row r="249" spans="1:16" ht="17.25" x14ac:dyDescent="0.35">
      <c r="A249" s="753"/>
      <c r="B249" s="758"/>
      <c r="C249" s="749"/>
      <c r="D249" s="750"/>
      <c r="E249" s="751"/>
      <c r="F249" s="752"/>
      <c r="G249" s="752"/>
      <c r="H249" s="752"/>
      <c r="I249" s="752"/>
      <c r="J249" s="762"/>
      <c r="K249" s="752"/>
      <c r="L249" s="752"/>
      <c r="M249" s="759"/>
      <c r="N249" s="758"/>
      <c r="O249" s="760"/>
      <c r="P249" s="758"/>
    </row>
    <row r="250" spans="1:16" ht="17.25" x14ac:dyDescent="0.35">
      <c r="A250" s="753"/>
      <c r="B250" s="758"/>
      <c r="C250" s="749"/>
      <c r="D250" s="750"/>
      <c r="E250" s="751"/>
      <c r="F250" s="752"/>
      <c r="G250" s="752"/>
      <c r="H250" s="752"/>
      <c r="I250" s="752"/>
      <c r="J250" s="762"/>
      <c r="K250" s="752"/>
      <c r="L250" s="752"/>
      <c r="M250" s="759"/>
      <c r="N250" s="758"/>
      <c r="O250" s="760"/>
      <c r="P250" s="758"/>
    </row>
    <row r="251" spans="1:16" ht="17.25" x14ac:dyDescent="0.35">
      <c r="A251" s="753"/>
      <c r="B251" s="758"/>
      <c r="C251" s="749"/>
      <c r="D251" s="750"/>
      <c r="E251" s="751"/>
      <c r="F251" s="752"/>
      <c r="G251" s="752"/>
      <c r="H251" s="752"/>
      <c r="I251" s="752"/>
      <c r="J251" s="762"/>
      <c r="K251" s="752"/>
      <c r="L251" s="752"/>
      <c r="M251" s="759"/>
      <c r="N251" s="758"/>
      <c r="O251" s="760"/>
      <c r="P251" s="758"/>
    </row>
    <row r="252" spans="1:16" ht="17.25" x14ac:dyDescent="0.35">
      <c r="A252" s="753"/>
      <c r="B252" s="758"/>
      <c r="C252" s="749"/>
      <c r="D252" s="750"/>
      <c r="E252" s="751"/>
      <c r="F252" s="752"/>
      <c r="G252" s="752"/>
      <c r="H252" s="752"/>
      <c r="I252" s="752"/>
      <c r="J252" s="762"/>
      <c r="K252" s="752"/>
      <c r="L252" s="752"/>
      <c r="M252" s="759"/>
      <c r="N252" s="758"/>
      <c r="O252" s="760"/>
      <c r="P252" s="758"/>
    </row>
    <row r="253" spans="1:16" ht="17.25" x14ac:dyDescent="0.35">
      <c r="A253" s="753"/>
      <c r="B253" s="758"/>
      <c r="C253" s="749"/>
      <c r="D253" s="750"/>
      <c r="E253" s="751"/>
      <c r="F253" s="752"/>
      <c r="G253" s="752"/>
      <c r="H253" s="752"/>
      <c r="I253" s="752"/>
      <c r="J253" s="762"/>
      <c r="K253" s="752"/>
      <c r="L253" s="752"/>
      <c r="M253" s="759"/>
      <c r="N253" s="758"/>
      <c r="O253" s="760"/>
      <c r="P253" s="758"/>
    </row>
    <row r="254" spans="1:16" ht="17.25" x14ac:dyDescent="0.35">
      <c r="A254" s="753"/>
      <c r="B254" s="758"/>
      <c r="C254" s="749"/>
      <c r="D254" s="750"/>
      <c r="E254" s="751"/>
      <c r="F254" s="752"/>
      <c r="G254" s="752"/>
      <c r="H254" s="752"/>
      <c r="I254" s="752"/>
      <c r="J254" s="762"/>
      <c r="K254" s="752"/>
      <c r="L254" s="752"/>
      <c r="M254" s="759"/>
      <c r="N254" s="758"/>
      <c r="O254" s="760"/>
      <c r="P254" s="758"/>
    </row>
    <row r="255" spans="1:16" x14ac:dyDescent="0.25">
      <c r="J255" s="258"/>
    </row>
    <row r="256" spans="1:16" x14ac:dyDescent="0.25">
      <c r="J256" s="258"/>
    </row>
    <row r="257" spans="10:10" x14ac:dyDescent="0.25">
      <c r="J257" s="258"/>
    </row>
    <row r="258" spans="10:10" x14ac:dyDescent="0.25">
      <c r="J258" s="258"/>
    </row>
    <row r="259" spans="10:10" x14ac:dyDescent="0.25">
      <c r="J259" s="258"/>
    </row>
    <row r="260" spans="10:10" x14ac:dyDescent="0.25">
      <c r="J260" s="258"/>
    </row>
    <row r="261" spans="10:10" x14ac:dyDescent="0.25">
      <c r="J261" s="258"/>
    </row>
    <row r="262" spans="10:10" x14ac:dyDescent="0.25">
      <c r="J262" s="258"/>
    </row>
    <row r="263" spans="10:10" x14ac:dyDescent="0.25">
      <c r="J263" s="258"/>
    </row>
    <row r="264" spans="10:10" x14ac:dyDescent="0.25">
      <c r="J264" s="258"/>
    </row>
    <row r="265" spans="10:10" x14ac:dyDescent="0.25">
      <c r="J265" s="258"/>
    </row>
    <row r="266" spans="10:10" x14ac:dyDescent="0.25">
      <c r="J266" s="258"/>
    </row>
    <row r="267" spans="10:10" x14ac:dyDescent="0.25">
      <c r="J267" s="258"/>
    </row>
    <row r="268" spans="10:10" x14ac:dyDescent="0.25">
      <c r="J268" s="258"/>
    </row>
    <row r="269" spans="10:10" x14ac:dyDescent="0.25">
      <c r="J269" s="258"/>
    </row>
    <row r="270" spans="10:10" x14ac:dyDescent="0.25">
      <c r="J270" s="258"/>
    </row>
    <row r="271" spans="10:10" x14ac:dyDescent="0.25">
      <c r="J271" s="258"/>
    </row>
    <row r="272" spans="10:10" x14ac:dyDescent="0.25">
      <c r="J272" s="258"/>
    </row>
    <row r="273" spans="10:10" x14ac:dyDescent="0.25">
      <c r="J273" s="258"/>
    </row>
    <row r="274" spans="10:10" x14ac:dyDescent="0.25">
      <c r="J274" s="258"/>
    </row>
    <row r="275" spans="10:10" x14ac:dyDescent="0.25">
      <c r="J275" s="258"/>
    </row>
    <row r="276" spans="10:10" x14ac:dyDescent="0.25">
      <c r="J276" s="258"/>
    </row>
    <row r="277" spans="10:10" x14ac:dyDescent="0.25">
      <c r="J277" s="258"/>
    </row>
    <row r="278" spans="10:10" x14ac:dyDescent="0.25">
      <c r="J278" s="258"/>
    </row>
    <row r="279" spans="10:10" x14ac:dyDescent="0.25">
      <c r="J279" s="258"/>
    </row>
    <row r="280" spans="10:10" x14ac:dyDescent="0.25">
      <c r="J280" s="258"/>
    </row>
    <row r="281" spans="10:10" x14ac:dyDescent="0.25">
      <c r="J281" s="258"/>
    </row>
    <row r="282" spans="10:10" x14ac:dyDescent="0.25">
      <c r="J282" s="258"/>
    </row>
    <row r="283" spans="10:10" x14ac:dyDescent="0.25">
      <c r="J283" s="258"/>
    </row>
    <row r="284" spans="10:10" x14ac:dyDescent="0.25">
      <c r="J284" s="258"/>
    </row>
    <row r="285" spans="10:10" x14ac:dyDescent="0.25">
      <c r="J285" s="258"/>
    </row>
    <row r="286" spans="10:10" x14ac:dyDescent="0.25">
      <c r="J286" s="258"/>
    </row>
  </sheetData>
  <autoFilter ref="A6:BI90" xr:uid="{E37DDC12-4272-49D3-ADA7-55B0F4980E56}"/>
  <mergeCells count="108">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s>
  <conditionalFormatting sqref="B125">
    <cfRule type="duplicateValues" dxfId="48" priority="11"/>
  </conditionalFormatting>
  <conditionalFormatting sqref="C125">
    <cfRule type="duplicateValues" dxfId="47" priority="10"/>
  </conditionalFormatting>
  <conditionalFormatting sqref="D10:D11">
    <cfRule type="duplicateValues" dxfId="46" priority="13"/>
  </conditionalFormatting>
  <conditionalFormatting sqref="D13">
    <cfRule type="duplicateValues" dxfId="45" priority="12"/>
  </conditionalFormatting>
  <conditionalFormatting sqref="D29">
    <cfRule type="duplicateValues" dxfId="44" priority="14"/>
  </conditionalFormatting>
  <conditionalFormatting sqref="R30">
    <cfRule type="duplicateValues" dxfId="43" priority="9"/>
  </conditionalFormatting>
  <conditionalFormatting sqref="S30">
    <cfRule type="duplicateValues" dxfId="42" priority="8"/>
  </conditionalFormatting>
  <conditionalFormatting sqref="S12">
    <cfRule type="duplicateValues" dxfId="41" priority="7"/>
  </conditionalFormatting>
  <conditionalFormatting sqref="C12">
    <cfRule type="duplicateValues" dxfId="40" priority="6"/>
  </conditionalFormatting>
  <conditionalFormatting sqref="S13">
    <cfRule type="duplicateValues" dxfId="39" priority="3"/>
  </conditionalFormatting>
  <conditionalFormatting sqref="D12">
    <cfRule type="duplicateValues" dxfId="38" priority="2"/>
  </conditionalFormatting>
  <conditionalFormatting sqref="D30">
    <cfRule type="duplicateValues" dxfId="37" priority="1"/>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V78"/>
  <sheetViews>
    <sheetView topLeftCell="C31" zoomScale="80" zoomScaleNormal="80" workbookViewId="0">
      <selection activeCell="F52" sqref="F52"/>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26" hidden="1" customWidth="1"/>
    <col min="9" max="9" width="20.28515625" style="226"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22" width="15.85546875" customWidth="1"/>
    <col min="23" max="34" width="9.140625" customWidth="1"/>
  </cols>
  <sheetData>
    <row r="1" spans="1:21" ht="30.75" x14ac:dyDescent="0.25">
      <c r="A1" s="1001" t="s">
        <v>365</v>
      </c>
      <c r="B1" s="1002"/>
      <c r="C1" s="1002"/>
      <c r="D1" s="1002"/>
      <c r="E1" s="1002"/>
      <c r="F1" s="1002"/>
      <c r="G1" s="1002"/>
      <c r="H1" s="1002"/>
      <c r="I1" s="1002"/>
      <c r="J1" s="1002"/>
      <c r="K1" s="1002"/>
      <c r="L1" s="1002"/>
      <c r="M1" s="1002"/>
      <c r="N1" s="1002"/>
      <c r="O1" s="1002"/>
      <c r="P1" s="1002"/>
      <c r="Q1" s="1002"/>
      <c r="R1" s="1002"/>
      <c r="S1" s="1002"/>
      <c r="T1" s="1002"/>
      <c r="U1" s="1002"/>
    </row>
    <row r="2" spans="1:21" ht="10.5" customHeight="1" x14ac:dyDescent="0.25">
      <c r="A2" s="1003"/>
      <c r="B2" s="1003"/>
      <c r="C2" s="1003"/>
      <c r="D2" s="1003"/>
      <c r="E2" s="1003"/>
      <c r="F2" s="1003"/>
      <c r="G2" s="1003"/>
      <c r="H2" s="1003"/>
      <c r="I2" s="1003"/>
      <c r="J2" s="1003"/>
      <c r="K2" s="1003"/>
      <c r="L2" s="1003"/>
      <c r="M2" s="1003"/>
      <c r="N2" s="1003"/>
      <c r="O2" s="1003"/>
      <c r="P2" s="1003"/>
      <c r="Q2" s="1003"/>
      <c r="R2" s="1003"/>
      <c r="S2" s="1003"/>
      <c r="T2" s="1003"/>
      <c r="U2" s="1003"/>
    </row>
    <row r="3" spans="1:21" ht="17.25" customHeight="1" x14ac:dyDescent="0.25">
      <c r="A3" s="1003"/>
      <c r="B3" s="1003"/>
      <c r="C3" s="1003"/>
      <c r="D3" s="1003"/>
      <c r="E3" s="1003"/>
      <c r="F3" s="1003"/>
      <c r="G3" s="1003"/>
      <c r="H3" s="1003"/>
      <c r="I3" s="1003"/>
      <c r="J3" s="1003"/>
      <c r="K3" s="1003"/>
      <c r="L3" s="1003"/>
      <c r="M3" s="1003"/>
      <c r="N3" s="1003"/>
      <c r="O3" s="1003"/>
      <c r="P3" s="1003"/>
      <c r="Q3" s="1003"/>
      <c r="R3" s="1003"/>
      <c r="S3" s="1003"/>
      <c r="T3" s="1003"/>
      <c r="U3" s="1003"/>
    </row>
    <row r="4" spans="1:21" ht="30.75" x14ac:dyDescent="0.25">
      <c r="A4" s="1001" t="s">
        <v>553</v>
      </c>
      <c r="B4" s="1002"/>
      <c r="C4" s="1002"/>
      <c r="D4" s="1002"/>
      <c r="E4" s="1002"/>
      <c r="F4" s="1002"/>
      <c r="G4" s="1002"/>
      <c r="H4" s="1002"/>
      <c r="I4" s="1002"/>
      <c r="J4" s="1002"/>
      <c r="K4" s="1002"/>
      <c r="L4" s="1002"/>
      <c r="M4" s="1002"/>
      <c r="N4" s="1002"/>
      <c r="O4" s="1002"/>
      <c r="P4" s="1002"/>
      <c r="Q4" s="1002"/>
      <c r="R4" s="1002"/>
      <c r="S4" s="1002"/>
      <c r="T4" s="1002"/>
      <c r="U4" s="1002"/>
    </row>
    <row r="5" spans="1:21" ht="17.25" customHeight="1" x14ac:dyDescent="0.3">
      <c r="A5" s="1004" t="s">
        <v>388</v>
      </c>
      <c r="B5" s="1005"/>
      <c r="C5" s="1005"/>
      <c r="D5" s="1005"/>
      <c r="E5" s="1005"/>
      <c r="F5" s="1005"/>
      <c r="G5" s="1005"/>
      <c r="H5" s="1005"/>
      <c r="I5" s="1005"/>
      <c r="J5" s="1005"/>
      <c r="K5" s="1005"/>
      <c r="L5" s="1005"/>
      <c r="M5" s="1005"/>
      <c r="N5" s="1005"/>
      <c r="O5" s="1005"/>
      <c r="P5" s="1005"/>
      <c r="Q5" s="1005"/>
      <c r="R5" s="1005"/>
      <c r="S5" s="1005"/>
      <c r="T5" s="1005"/>
      <c r="U5" s="1005"/>
    </row>
    <row r="6" spans="1:21" ht="46.5" customHeight="1" thickBot="1" x14ac:dyDescent="0.3">
      <c r="A6" s="1019" t="s">
        <v>393</v>
      </c>
      <c r="B6" s="1019"/>
      <c r="C6" s="1019"/>
      <c r="D6" s="1019"/>
      <c r="E6" s="1019"/>
      <c r="F6" s="1019"/>
      <c r="G6" s="1019"/>
      <c r="H6" s="1019"/>
      <c r="I6" s="1019"/>
      <c r="J6" s="1019"/>
      <c r="K6" s="1019"/>
      <c r="L6" s="1019"/>
      <c r="M6" s="1019"/>
      <c r="N6" s="1019"/>
      <c r="O6" s="1019"/>
      <c r="P6" s="1019"/>
      <c r="Q6" s="1019"/>
      <c r="R6" s="1019"/>
      <c r="S6" s="1019"/>
      <c r="T6" s="1019"/>
      <c r="U6" s="1019"/>
    </row>
    <row r="7" spans="1:21" ht="42" customHeight="1" x14ac:dyDescent="0.25">
      <c r="A7" s="365" t="s">
        <v>63</v>
      </c>
      <c r="B7" s="365" t="s">
        <v>91</v>
      </c>
      <c r="C7" s="365" t="s">
        <v>168</v>
      </c>
      <c r="D7" s="365" t="s">
        <v>521</v>
      </c>
      <c r="E7" s="474" t="s">
        <v>549</v>
      </c>
      <c r="F7" s="474" t="s">
        <v>384</v>
      </c>
      <c r="G7" s="365" t="s">
        <v>24</v>
      </c>
      <c r="H7" s="365" t="s">
        <v>364</v>
      </c>
      <c r="I7" s="365" t="s">
        <v>42</v>
      </c>
      <c r="J7" s="365" t="s">
        <v>25</v>
      </c>
      <c r="K7" s="365" t="s">
        <v>233</v>
      </c>
      <c r="L7" s="366" t="s">
        <v>387</v>
      </c>
      <c r="M7" s="1006" t="s">
        <v>174</v>
      </c>
      <c r="N7" s="1006"/>
      <c r="O7" s="365" t="s">
        <v>173</v>
      </c>
      <c r="P7" s="365" t="s">
        <v>78</v>
      </c>
      <c r="Q7" s="365" t="s">
        <v>234</v>
      </c>
      <c r="R7" s="366" t="s">
        <v>175</v>
      </c>
      <c r="S7" s="1017" t="s">
        <v>176</v>
      </c>
      <c r="T7" s="1018"/>
      <c r="U7" s="365" t="s">
        <v>28</v>
      </c>
    </row>
    <row r="8" spans="1:21" s="120" customFormat="1" ht="63.75" customHeight="1" x14ac:dyDescent="0.3">
      <c r="A8" s="570" t="s">
        <v>330</v>
      </c>
      <c r="B8" s="302">
        <v>65417.534</v>
      </c>
      <c r="C8" s="302">
        <v>65417.534</v>
      </c>
      <c r="D8" s="302" t="e">
        <v>#REF!</v>
      </c>
      <c r="E8" s="302">
        <v>0</v>
      </c>
      <c r="F8" s="302">
        <v>65417.534</v>
      </c>
      <c r="G8" s="302">
        <v>59536.941924319995</v>
      </c>
      <c r="H8" s="77">
        <v>0.91010679070109857</v>
      </c>
      <c r="I8" s="302">
        <v>5880.5920756800042</v>
      </c>
      <c r="J8" s="302">
        <v>31016.656445000001</v>
      </c>
      <c r="K8" s="73">
        <v>0.47413368478548884</v>
      </c>
      <c r="L8" s="805">
        <v>0.6</v>
      </c>
      <c r="M8" s="74" t="s">
        <v>29</v>
      </c>
      <c r="N8" s="1144">
        <v>0.79022280797581479</v>
      </c>
      <c r="O8" s="72">
        <v>28520.285479319995</v>
      </c>
      <c r="P8" s="72">
        <v>1659.359496</v>
      </c>
      <c r="Q8" s="544">
        <v>2.5365668721171911E-2</v>
      </c>
      <c r="R8" s="804">
        <v>0.3</v>
      </c>
      <c r="S8" s="76" t="s">
        <v>86</v>
      </c>
      <c r="T8" s="364">
        <v>8.455222907057304E-2</v>
      </c>
      <c r="U8" s="302" t="e">
        <v>#REF!</v>
      </c>
    </row>
    <row r="9" spans="1:21" s="120" customFormat="1" ht="54.75" customHeight="1" x14ac:dyDescent="0.3">
      <c r="A9" s="570" t="s">
        <v>331</v>
      </c>
      <c r="B9" s="302">
        <v>247285.820725</v>
      </c>
      <c r="C9" s="302">
        <v>262285.820725</v>
      </c>
      <c r="D9" s="302" t="e">
        <v>#REF!</v>
      </c>
      <c r="E9" s="302">
        <v>0</v>
      </c>
      <c r="F9" s="302">
        <v>262285.820725</v>
      </c>
      <c r="G9" s="302">
        <v>215238.10070700001</v>
      </c>
      <c r="H9" s="77">
        <v>0.82062423394466177</v>
      </c>
      <c r="I9" s="302">
        <v>47047.720017999993</v>
      </c>
      <c r="J9" s="302">
        <v>85155.262610000005</v>
      </c>
      <c r="K9" s="73">
        <v>0.32466590216206592</v>
      </c>
      <c r="L9" s="74">
        <v>0.6</v>
      </c>
      <c r="M9" s="74" t="s">
        <v>86</v>
      </c>
      <c r="N9" s="552">
        <v>0.54110983693677661</v>
      </c>
      <c r="O9" s="72">
        <v>130082.838097</v>
      </c>
      <c r="P9" s="72">
        <v>9597.5749486700006</v>
      </c>
      <c r="Q9" s="544">
        <v>3.6592046501563703E-2</v>
      </c>
      <c r="R9" s="79">
        <v>0.3</v>
      </c>
      <c r="S9" s="76" t="s">
        <v>86</v>
      </c>
      <c r="T9" s="364">
        <v>0.12197348833854568</v>
      </c>
      <c r="U9" s="302" t="e">
        <v>#REF!</v>
      </c>
    </row>
    <row r="10" spans="1:21" s="120" customFormat="1" ht="34.5" customHeight="1" x14ac:dyDescent="0.3">
      <c r="A10" s="570" t="s">
        <v>332</v>
      </c>
      <c r="B10" s="302">
        <v>58146.076991000002</v>
      </c>
      <c r="C10" s="302">
        <v>58146.076991000002</v>
      </c>
      <c r="D10" s="302" t="e">
        <v>#REF!</v>
      </c>
      <c r="E10" s="302">
        <v>0</v>
      </c>
      <c r="F10" s="302">
        <v>58146.076991000002</v>
      </c>
      <c r="G10" s="302">
        <v>54934.613322999998</v>
      </c>
      <c r="H10" s="77">
        <v>0.94476903973251569</v>
      </c>
      <c r="I10" s="302">
        <v>3211.463668000004</v>
      </c>
      <c r="J10" s="302">
        <v>38673.225657999996</v>
      </c>
      <c r="K10" s="73">
        <v>0.6651046409199014</v>
      </c>
      <c r="L10" s="74">
        <v>0.6</v>
      </c>
      <c r="M10" s="74" t="s">
        <v>84</v>
      </c>
      <c r="N10" s="806">
        <v>1.1085077348665024</v>
      </c>
      <c r="O10" s="72">
        <v>16261.387665000002</v>
      </c>
      <c r="P10" s="72">
        <v>5377.6101850000005</v>
      </c>
      <c r="Q10" s="544">
        <v>9.2484488434746173E-2</v>
      </c>
      <c r="R10" s="79">
        <v>0.3</v>
      </c>
      <c r="S10" s="76" t="s">
        <v>86</v>
      </c>
      <c r="T10" s="364">
        <v>0.30828162811582061</v>
      </c>
      <c r="U10" s="302" t="e">
        <v>#REF!</v>
      </c>
    </row>
    <row r="11" spans="1:21" s="120" customFormat="1" ht="34.5" customHeight="1" x14ac:dyDescent="0.3">
      <c r="A11" s="570" t="s">
        <v>543</v>
      </c>
      <c r="B11" s="302">
        <v>3000</v>
      </c>
      <c r="C11" s="302">
        <v>3000</v>
      </c>
      <c r="D11" s="302"/>
      <c r="E11" s="302">
        <v>0</v>
      </c>
      <c r="F11" s="302">
        <v>3000</v>
      </c>
      <c r="G11" s="302">
        <v>2149.9999999699999</v>
      </c>
      <c r="H11" s="77">
        <v>0.71666666665666667</v>
      </c>
      <c r="I11" s="302">
        <v>850.00000003000014</v>
      </c>
      <c r="J11" s="302">
        <v>1945.2679220699999</v>
      </c>
      <c r="K11" s="73">
        <v>0.64842264069</v>
      </c>
      <c r="L11" s="74">
        <v>0.6</v>
      </c>
      <c r="M11" s="74" t="s">
        <v>84</v>
      </c>
      <c r="N11" s="806">
        <v>1.08070440115</v>
      </c>
      <c r="O11" s="72"/>
      <c r="P11" s="72">
        <v>895.19454366999992</v>
      </c>
      <c r="Q11" s="544">
        <v>0.29839818122333328</v>
      </c>
      <c r="R11" s="79"/>
      <c r="S11" s="76" t="s">
        <v>86</v>
      </c>
      <c r="T11" s="364"/>
      <c r="U11" s="302"/>
    </row>
    <row r="12" spans="1:21" s="120" customFormat="1" ht="42" customHeight="1" x14ac:dyDescent="0.3">
      <c r="A12" s="570" t="s">
        <v>304</v>
      </c>
      <c r="B12" s="302">
        <v>97372.3</v>
      </c>
      <c r="C12" s="302">
        <v>109372.3</v>
      </c>
      <c r="D12" s="302">
        <v>0</v>
      </c>
      <c r="E12" s="302">
        <v>0</v>
      </c>
      <c r="F12" s="302">
        <v>109372.3</v>
      </c>
      <c r="G12" s="302">
        <v>90713.506723740022</v>
      </c>
      <c r="H12" s="77">
        <v>0.82940110726152805</v>
      </c>
      <c r="I12" s="302">
        <v>18658.793276259981</v>
      </c>
      <c r="J12" s="302">
        <v>54532.227300740007</v>
      </c>
      <c r="K12" s="77">
        <v>0.4985926720087262</v>
      </c>
      <c r="L12" s="74">
        <v>0.6</v>
      </c>
      <c r="M12" s="78" t="s">
        <v>29</v>
      </c>
      <c r="N12" s="1144">
        <v>0.83098778668121032</v>
      </c>
      <c r="O12" s="72">
        <v>36181.279423000015</v>
      </c>
      <c r="P12" s="72">
        <v>22699.050446339999</v>
      </c>
      <c r="Q12" s="545">
        <v>0.20753929876522664</v>
      </c>
      <c r="R12" s="79">
        <v>0.3</v>
      </c>
      <c r="S12" s="76" t="s">
        <v>86</v>
      </c>
      <c r="T12" s="1146">
        <v>0.69179766255075548</v>
      </c>
      <c r="U12" s="302" t="e">
        <v>#REF!</v>
      </c>
    </row>
    <row r="13" spans="1:21" s="120" customFormat="1" ht="42" customHeight="1" x14ac:dyDescent="0.3">
      <c r="A13" s="570" t="s">
        <v>334</v>
      </c>
      <c r="B13" s="302">
        <v>3826</v>
      </c>
      <c r="C13" s="302">
        <v>3826</v>
      </c>
      <c r="D13" s="302" t="e">
        <v>#REF!</v>
      </c>
      <c r="E13" s="302">
        <v>0</v>
      </c>
      <c r="F13" s="302">
        <v>3826</v>
      </c>
      <c r="G13" s="302">
        <v>3779.9614283299998</v>
      </c>
      <c r="H13" s="77">
        <v>0.98796691801620484</v>
      </c>
      <c r="I13" s="302">
        <v>46.038571670000238</v>
      </c>
      <c r="J13" s="302">
        <v>3188.464774</v>
      </c>
      <c r="K13" s="77">
        <v>0.8333676879247256</v>
      </c>
      <c r="L13" s="74">
        <v>0.6</v>
      </c>
      <c r="M13" s="74" t="s">
        <v>84</v>
      </c>
      <c r="N13" s="810">
        <v>1.3889461465412094</v>
      </c>
      <c r="O13" s="72">
        <v>591.49665432999973</v>
      </c>
      <c r="P13" s="72">
        <v>741.85887700000001</v>
      </c>
      <c r="Q13" s="545">
        <v>0.19389934056455829</v>
      </c>
      <c r="R13" s="79">
        <v>0.3</v>
      </c>
      <c r="S13" s="76" t="s">
        <v>86</v>
      </c>
      <c r="T13" s="567">
        <v>0.64633113521519436</v>
      </c>
      <c r="U13" s="302" t="e">
        <v>#REF!</v>
      </c>
    </row>
    <row r="14" spans="1:21" s="120" customFormat="1" ht="54" customHeight="1" x14ac:dyDescent="0.3">
      <c r="A14" s="570" t="s">
        <v>546</v>
      </c>
      <c r="B14" s="302">
        <v>34899.554799999998</v>
      </c>
      <c r="C14" s="302">
        <v>34899.554799999998</v>
      </c>
      <c r="D14" s="569" t="e">
        <v>#REF!</v>
      </c>
      <c r="E14" s="569">
        <v>0</v>
      </c>
      <c r="F14" s="302">
        <v>34899.554799999998</v>
      </c>
      <c r="G14" s="302">
        <v>34405.926636330005</v>
      </c>
      <c r="H14" s="77">
        <v>0.98585574611198212</v>
      </c>
      <c r="I14" s="302">
        <v>493.62816366999323</v>
      </c>
      <c r="J14" s="302">
        <v>33060.264006999998</v>
      </c>
      <c r="K14" s="77">
        <v>0.94729758578467593</v>
      </c>
      <c r="L14" s="74">
        <v>0.6</v>
      </c>
      <c r="M14" s="78" t="s">
        <v>84</v>
      </c>
      <c r="N14" s="806">
        <v>1.5788293096411266</v>
      </c>
      <c r="O14" s="72">
        <v>1345.6626293300069</v>
      </c>
      <c r="P14" s="72">
        <v>1995.8877339999999</v>
      </c>
      <c r="Q14" s="545">
        <v>5.7189489821228325E-2</v>
      </c>
      <c r="R14" s="79">
        <v>0.3</v>
      </c>
      <c r="S14" s="76" t="s">
        <v>86</v>
      </c>
      <c r="T14" s="567">
        <v>0.19063163273742775</v>
      </c>
      <c r="U14" s="302" t="e">
        <v>#REF!</v>
      </c>
    </row>
    <row r="15" spans="1:21" s="120" customFormat="1" ht="42" customHeight="1" x14ac:dyDescent="0.3">
      <c r="A15" s="352" t="s">
        <v>276</v>
      </c>
      <c r="B15" s="354">
        <v>509947.28651599993</v>
      </c>
      <c r="C15" s="354">
        <v>536947.28651599993</v>
      </c>
      <c r="D15" s="356" t="e">
        <v>#REF!</v>
      </c>
      <c r="E15" s="356">
        <v>0</v>
      </c>
      <c r="F15" s="354">
        <v>536947.28651599993</v>
      </c>
      <c r="G15" s="354">
        <v>460759.05074269004</v>
      </c>
      <c r="H15" s="357">
        <v>0.85810853749227456</v>
      </c>
      <c r="I15" s="354">
        <v>76188.235773309891</v>
      </c>
      <c r="J15" s="354">
        <v>247571.36871680999</v>
      </c>
      <c r="K15" s="358">
        <v>0.46107201755908839</v>
      </c>
      <c r="L15" s="358">
        <v>0.6</v>
      </c>
      <c r="M15" s="367" t="s">
        <v>29</v>
      </c>
      <c r="N15" s="1144">
        <v>0.76845336259848063</v>
      </c>
      <c r="O15" s="354">
        <v>213187.68202588006</v>
      </c>
      <c r="P15" s="355">
        <v>42966.536230679994</v>
      </c>
      <c r="Q15" s="367">
        <v>8.0020026750614148E-2</v>
      </c>
      <c r="R15" s="358">
        <v>0.3</v>
      </c>
      <c r="S15" s="358" t="s">
        <v>86</v>
      </c>
      <c r="T15" s="364">
        <v>0.26673342250204718</v>
      </c>
      <c r="U15" s="395" t="e">
        <v>#REF!</v>
      </c>
    </row>
    <row r="16" spans="1:21" s="120" customFormat="1" ht="57" customHeight="1" x14ac:dyDescent="0.3">
      <c r="A16" s="350" t="s">
        <v>330</v>
      </c>
      <c r="B16" s="302">
        <v>0</v>
      </c>
      <c r="C16" s="302">
        <v>0</v>
      </c>
      <c r="D16" s="303" t="e">
        <v>#REF!</v>
      </c>
      <c r="E16" s="303">
        <v>0</v>
      </c>
      <c r="F16" s="303">
        <v>0</v>
      </c>
      <c r="G16" s="303">
        <v>0</v>
      </c>
      <c r="H16" s="77">
        <v>0</v>
      </c>
      <c r="I16" s="303">
        <v>0</v>
      </c>
      <c r="J16" s="302">
        <v>0</v>
      </c>
      <c r="K16" s="77">
        <v>0</v>
      </c>
      <c r="L16" s="74">
        <v>0.6</v>
      </c>
      <c r="M16" s="78" t="s">
        <v>86</v>
      </c>
      <c r="N16" s="552">
        <v>0</v>
      </c>
      <c r="O16" s="72">
        <v>0</v>
      </c>
      <c r="P16" s="72">
        <v>0</v>
      </c>
      <c r="Q16" s="545">
        <v>0</v>
      </c>
      <c r="R16" s="362">
        <v>0.3</v>
      </c>
      <c r="S16" s="363" t="s">
        <v>86</v>
      </c>
      <c r="T16" s="551">
        <v>0</v>
      </c>
      <c r="U16" s="302">
        <v>0</v>
      </c>
    </row>
    <row r="17" spans="1:21" s="120" customFormat="1" ht="47.25" customHeight="1" x14ac:dyDescent="0.3">
      <c r="A17" s="350" t="s">
        <v>331</v>
      </c>
      <c r="B17" s="302">
        <v>0</v>
      </c>
      <c r="C17" s="302">
        <v>0</v>
      </c>
      <c r="D17" s="303" t="e">
        <v>#REF!</v>
      </c>
      <c r="E17" s="303">
        <v>0</v>
      </c>
      <c r="F17" s="302">
        <v>0</v>
      </c>
      <c r="G17" s="302">
        <v>0</v>
      </c>
      <c r="H17" s="77">
        <v>0</v>
      </c>
      <c r="I17" s="302">
        <v>0</v>
      </c>
      <c r="J17" s="302">
        <v>0</v>
      </c>
      <c r="K17" s="77">
        <v>0</v>
      </c>
      <c r="L17" s="74">
        <v>0.6</v>
      </c>
      <c r="M17" s="78" t="s">
        <v>86</v>
      </c>
      <c r="N17" s="552">
        <v>0</v>
      </c>
      <c r="O17" s="72">
        <v>0</v>
      </c>
      <c r="P17" s="72">
        <v>0</v>
      </c>
      <c r="Q17" s="545">
        <v>0</v>
      </c>
      <c r="R17" s="327">
        <v>0.3</v>
      </c>
      <c r="S17" s="297" t="s">
        <v>86</v>
      </c>
      <c r="T17" s="558">
        <v>0</v>
      </c>
      <c r="U17" s="302">
        <v>0</v>
      </c>
    </row>
    <row r="18" spans="1:21" s="121" customFormat="1" ht="45.75" hidden="1" customHeight="1" thickBot="1" x14ac:dyDescent="0.4">
      <c r="A18" s="368" t="s">
        <v>367</v>
      </c>
      <c r="B18" s="369">
        <v>0</v>
      </c>
      <c r="C18" s="369">
        <v>0</v>
      </c>
      <c r="D18" s="369" t="e">
        <v>#REF!</v>
      </c>
      <c r="E18" s="369">
        <v>0</v>
      </c>
      <c r="F18" s="369">
        <v>0</v>
      </c>
      <c r="G18" s="369">
        <v>0</v>
      </c>
      <c r="H18" s="370">
        <v>0</v>
      </c>
      <c r="I18" s="369">
        <v>0</v>
      </c>
      <c r="J18" s="369">
        <v>0</v>
      </c>
      <c r="K18" s="371">
        <v>0</v>
      </c>
      <c r="L18" s="372">
        <v>0.6</v>
      </c>
      <c r="M18" s="373" t="s">
        <v>29</v>
      </c>
      <c r="N18" s="566">
        <v>0</v>
      </c>
      <c r="O18" s="374">
        <v>0</v>
      </c>
      <c r="P18" s="374">
        <v>0</v>
      </c>
      <c r="Q18" s="373">
        <v>0</v>
      </c>
      <c r="R18" s="372">
        <v>0.3</v>
      </c>
      <c r="S18" s="372" t="s">
        <v>86</v>
      </c>
      <c r="T18" s="559">
        <v>0</v>
      </c>
      <c r="U18" s="395">
        <v>0</v>
      </c>
    </row>
    <row r="19" spans="1:21" s="121" customFormat="1" ht="34.5" customHeight="1" thickBot="1" x14ac:dyDescent="0.4">
      <c r="A19" s="361" t="s">
        <v>69</v>
      </c>
      <c r="B19" s="375">
        <v>509947.28651599993</v>
      </c>
      <c r="C19" s="376">
        <v>536947.28651599993</v>
      </c>
      <c r="D19" s="375" t="e">
        <v>#REF!</v>
      </c>
      <c r="E19" s="375">
        <v>0</v>
      </c>
      <c r="F19" s="377">
        <v>536947.28651599993</v>
      </c>
      <c r="G19" s="376">
        <v>460759.05074269004</v>
      </c>
      <c r="H19" s="378">
        <v>0.85810853749227456</v>
      </c>
      <c r="I19" s="377">
        <v>76188.235773309891</v>
      </c>
      <c r="J19" s="377">
        <v>247571.36871680999</v>
      </c>
      <c r="K19" s="379">
        <v>0.46107201755908839</v>
      </c>
      <c r="L19" s="379">
        <v>0.6</v>
      </c>
      <c r="M19" s="380" t="s">
        <v>29</v>
      </c>
      <c r="N19" s="817">
        <v>0.76845336259848063</v>
      </c>
      <c r="O19" s="377">
        <v>213187.68202588006</v>
      </c>
      <c r="P19" s="381">
        <v>42966.536230679994</v>
      </c>
      <c r="Q19" s="380">
        <v>8.0020026750614148E-2</v>
      </c>
      <c r="R19" s="379">
        <v>0.3</v>
      </c>
      <c r="S19" s="379" t="s">
        <v>86</v>
      </c>
      <c r="T19" s="343">
        <v>0.26673342250204718</v>
      </c>
      <c r="U19" s="396" t="e">
        <v>#REF!</v>
      </c>
    </row>
    <row r="20" spans="1:21" ht="25.5" customHeight="1" x14ac:dyDescent="0.35">
      <c r="A20" s="71" t="s">
        <v>554</v>
      </c>
      <c r="B20" s="71"/>
      <c r="C20" s="338"/>
      <c r="D20" s="338"/>
      <c r="E20" s="338"/>
      <c r="F20" s="231"/>
      <c r="G20" s="231"/>
      <c r="H20" s="222"/>
      <c r="I20" s="222"/>
      <c r="J20" s="71"/>
      <c r="K20" s="71"/>
      <c r="L20" s="71"/>
      <c r="M20" s="71"/>
      <c r="N20" s="71"/>
      <c r="O20" s="71"/>
      <c r="P20" s="71"/>
      <c r="Q20" s="71"/>
      <c r="R20" s="71"/>
      <c r="S20" s="71"/>
      <c r="T20" s="71"/>
      <c r="U20" s="71"/>
    </row>
    <row r="21" spans="1:21" ht="21" customHeight="1" x14ac:dyDescent="0.35">
      <c r="A21" s="299" t="s">
        <v>388</v>
      </c>
      <c r="B21" s="71"/>
      <c r="C21" s="71"/>
      <c r="D21" s="71"/>
      <c r="E21" s="71"/>
      <c r="F21" s="231"/>
      <c r="G21" s="71"/>
      <c r="H21" s="222"/>
      <c r="I21" s="222"/>
      <c r="J21" s="71"/>
      <c r="K21" s="71"/>
      <c r="L21" s="71"/>
      <c r="M21" s="71"/>
      <c r="N21" s="71"/>
      <c r="O21" s="71"/>
      <c r="P21" s="71"/>
      <c r="Q21" s="71"/>
      <c r="R21" s="71"/>
      <c r="S21" s="71"/>
      <c r="T21" s="71"/>
      <c r="U21" s="71"/>
    </row>
    <row r="22" spans="1:21" ht="30.75" customHeight="1" thickBot="1" x14ac:dyDescent="0.3">
      <c r="A22" s="1020" t="s">
        <v>394</v>
      </c>
      <c r="B22" s="1021"/>
      <c r="C22" s="1021"/>
      <c r="D22" s="1021"/>
      <c r="E22" s="1021"/>
      <c r="F22" s="1021"/>
      <c r="G22" s="1021"/>
      <c r="H22" s="1021"/>
      <c r="I22" s="1021"/>
      <c r="J22" s="1021"/>
      <c r="K22" s="1021"/>
      <c r="L22" s="1021"/>
      <c r="M22" s="1021"/>
      <c r="N22" s="1021"/>
      <c r="O22" s="1021"/>
      <c r="P22" s="1021"/>
      <c r="Q22" s="1021"/>
      <c r="R22" s="1021"/>
      <c r="S22" s="1021"/>
      <c r="T22" s="1021"/>
      <c r="U22" s="1021"/>
    </row>
    <row r="23" spans="1:21" ht="42.75" customHeight="1" x14ac:dyDescent="0.25">
      <c r="A23" s="365" t="s">
        <v>63</v>
      </c>
      <c r="B23" s="365" t="s">
        <v>91</v>
      </c>
      <c r="C23" s="365" t="s">
        <v>168</v>
      </c>
      <c r="D23" s="365" t="s">
        <v>521</v>
      </c>
      <c r="E23" s="474" t="s">
        <v>549</v>
      </c>
      <c r="F23" s="474" t="s">
        <v>384</v>
      </c>
      <c r="G23" s="365" t="s">
        <v>24</v>
      </c>
      <c r="H23" s="365" t="s">
        <v>364</v>
      </c>
      <c r="I23" s="365" t="s">
        <v>42</v>
      </c>
      <c r="J23" s="365" t="s">
        <v>25</v>
      </c>
      <c r="K23" s="365" t="s">
        <v>233</v>
      </c>
      <c r="L23" s="366" t="s">
        <v>387</v>
      </c>
      <c r="M23" s="1006" t="s">
        <v>174</v>
      </c>
      <c r="N23" s="1006"/>
      <c r="O23" s="365" t="s">
        <v>173</v>
      </c>
      <c r="P23" s="365" t="s">
        <v>78</v>
      </c>
      <c r="Q23" s="365" t="s">
        <v>234</v>
      </c>
      <c r="R23" s="365" t="s">
        <v>175</v>
      </c>
      <c r="S23" s="1022" t="s">
        <v>176</v>
      </c>
      <c r="T23" s="1023"/>
      <c r="U23" s="365" t="s">
        <v>28</v>
      </c>
    </row>
    <row r="24" spans="1:21" ht="42.75" customHeight="1" x14ac:dyDescent="0.25">
      <c r="A24" s="350" t="s">
        <v>406</v>
      </c>
      <c r="B24" s="72">
        <v>687000.04519999993</v>
      </c>
      <c r="C24" s="72">
        <v>687000.04519999993</v>
      </c>
      <c r="D24" s="72" t="e">
        <v>#REF!</v>
      </c>
      <c r="E24" s="72">
        <v>315000</v>
      </c>
      <c r="F24" s="72">
        <v>372000.04519999993</v>
      </c>
      <c r="G24" s="72">
        <v>361490.37657963997</v>
      </c>
      <c r="H24" s="77">
        <v>0.97174820606618584</v>
      </c>
      <c r="I24" s="72">
        <v>10509.668620359967</v>
      </c>
      <c r="J24" s="72">
        <v>194714.28008723998</v>
      </c>
      <c r="K24" s="77">
        <v>0.52342542050648122</v>
      </c>
      <c r="L24" s="74">
        <v>0.6</v>
      </c>
      <c r="M24" s="78" t="s">
        <v>29</v>
      </c>
      <c r="N24" s="568">
        <v>0.8723757008441354</v>
      </c>
      <c r="O24" s="72">
        <v>166776.09649239999</v>
      </c>
      <c r="P24" s="72">
        <v>38817.785924089992</v>
      </c>
      <c r="Q24" s="546">
        <v>0.10434887421376582</v>
      </c>
      <c r="R24" s="79">
        <v>0.3</v>
      </c>
      <c r="S24" s="79" t="s">
        <v>84</v>
      </c>
      <c r="T24" s="558">
        <v>0.34782958071255277</v>
      </c>
      <c r="U24" s="302" t="e">
        <v>#REF!</v>
      </c>
    </row>
    <row r="25" spans="1:21" ht="59.25" customHeight="1" x14ac:dyDescent="0.25">
      <c r="A25" s="350" t="s">
        <v>333</v>
      </c>
      <c r="B25" s="72">
        <v>97833.400000000009</v>
      </c>
      <c r="C25" s="72">
        <v>97833.400000000009</v>
      </c>
      <c r="D25" s="72" t="e">
        <v>#REF!</v>
      </c>
      <c r="E25" s="72">
        <v>0</v>
      </c>
      <c r="F25" s="72">
        <v>97833.400000000009</v>
      </c>
      <c r="G25" s="72">
        <v>92659.808020000011</v>
      </c>
      <c r="H25" s="77">
        <v>0.9471183462907351</v>
      </c>
      <c r="I25" s="72">
        <v>5173.5919799999974</v>
      </c>
      <c r="J25" s="72">
        <v>73077.42134500001</v>
      </c>
      <c r="K25" s="77">
        <v>0.74695780117015254</v>
      </c>
      <c r="L25" s="74">
        <v>0.6</v>
      </c>
      <c r="M25" s="78" t="s">
        <v>84</v>
      </c>
      <c r="N25" s="807">
        <v>1.2449296686169209</v>
      </c>
      <c r="O25" s="72">
        <v>19582.386675000002</v>
      </c>
      <c r="P25" s="72">
        <v>11738.524954370001</v>
      </c>
      <c r="Q25" s="546">
        <v>0.1199848411112156</v>
      </c>
      <c r="R25" s="79">
        <v>0.3</v>
      </c>
      <c r="S25" s="79" t="s">
        <v>86</v>
      </c>
      <c r="T25" s="364">
        <v>0.39994947037071871</v>
      </c>
      <c r="U25" s="302" t="e">
        <v>#REF!</v>
      </c>
    </row>
    <row r="26" spans="1:21" s="120" customFormat="1" ht="63.75" customHeight="1" x14ac:dyDescent="0.3">
      <c r="A26" s="350" t="s">
        <v>404</v>
      </c>
      <c r="B26" s="72">
        <v>43346.400000000001</v>
      </c>
      <c r="C26" s="72">
        <v>43346.400000000001</v>
      </c>
      <c r="D26" s="72" t="e">
        <v>#REF!</v>
      </c>
      <c r="E26" s="72">
        <v>0</v>
      </c>
      <c r="F26" s="72">
        <v>43346.400000000001</v>
      </c>
      <c r="G26" s="72">
        <v>22703.768249330002</v>
      </c>
      <c r="H26" s="77">
        <v>0.52377517508558957</v>
      </c>
      <c r="I26" s="72">
        <v>20642.63175067</v>
      </c>
      <c r="J26" s="72">
        <v>15703.566616330001</v>
      </c>
      <c r="K26" s="77">
        <v>0.36228075725619663</v>
      </c>
      <c r="L26" s="74">
        <v>0.6</v>
      </c>
      <c r="M26" s="78" t="s">
        <v>86</v>
      </c>
      <c r="N26" s="553">
        <v>0.60380126209366103</v>
      </c>
      <c r="O26" s="72">
        <v>7000.2016330000006</v>
      </c>
      <c r="P26" s="72">
        <v>8269.0567620000002</v>
      </c>
      <c r="Q26" s="545">
        <v>0.19076686326892198</v>
      </c>
      <c r="R26" s="79">
        <v>0.3</v>
      </c>
      <c r="S26" s="79" t="s">
        <v>86</v>
      </c>
      <c r="T26" s="364">
        <v>0.63588954422973998</v>
      </c>
      <c r="U26" s="302" t="e">
        <v>#REF!</v>
      </c>
    </row>
    <row r="27" spans="1:21" s="120" customFormat="1" ht="99.75" customHeight="1" x14ac:dyDescent="0.3">
      <c r="A27" s="350" t="s">
        <v>405</v>
      </c>
      <c r="B27" s="72">
        <v>30210</v>
      </c>
      <c r="C27" s="72">
        <v>37210</v>
      </c>
      <c r="D27" s="72" t="e">
        <v>#REF!</v>
      </c>
      <c r="E27" s="72">
        <v>0</v>
      </c>
      <c r="F27" s="72">
        <v>37210</v>
      </c>
      <c r="G27" s="72">
        <v>22566.583306</v>
      </c>
      <c r="H27" s="77">
        <v>0.60646555511959155</v>
      </c>
      <c r="I27" s="72">
        <v>14643.416694</v>
      </c>
      <c r="J27" s="72">
        <v>13653.837909999998</v>
      </c>
      <c r="K27" s="77">
        <v>0.366940013705993</v>
      </c>
      <c r="L27" s="74">
        <v>0.6</v>
      </c>
      <c r="M27" s="78" t="s">
        <v>86</v>
      </c>
      <c r="N27" s="553">
        <v>0.61156668950998838</v>
      </c>
      <c r="O27" s="72">
        <v>8912.7453960000021</v>
      </c>
      <c r="P27" s="72">
        <v>7563.4384839999993</v>
      </c>
      <c r="Q27" s="545">
        <v>0.20326359806503627</v>
      </c>
      <c r="R27" s="79">
        <v>0.3</v>
      </c>
      <c r="S27" s="79" t="s">
        <v>86</v>
      </c>
      <c r="T27" s="364">
        <v>0.67754532688345426</v>
      </c>
      <c r="U27" s="302" t="e">
        <v>#REF!</v>
      </c>
    </row>
    <row r="28" spans="1:21" s="120" customFormat="1" ht="42" customHeight="1" x14ac:dyDescent="0.3">
      <c r="A28" s="350" t="s">
        <v>371</v>
      </c>
      <c r="B28" s="72">
        <v>3000</v>
      </c>
      <c r="C28" s="72">
        <v>3000</v>
      </c>
      <c r="D28" s="72" t="e">
        <v>#REF!</v>
      </c>
      <c r="E28" s="72">
        <v>0</v>
      </c>
      <c r="F28" s="72">
        <v>3000</v>
      </c>
      <c r="G28" s="72">
        <v>1965.265596</v>
      </c>
      <c r="H28" s="77">
        <v>0.65508853199999995</v>
      </c>
      <c r="I28" s="72">
        <v>1034.734404</v>
      </c>
      <c r="J28" s="72">
        <v>1815.31366</v>
      </c>
      <c r="K28" s="77">
        <v>0.60510455333333335</v>
      </c>
      <c r="L28" s="74">
        <v>0.6</v>
      </c>
      <c r="M28" s="78" t="s">
        <v>84</v>
      </c>
      <c r="N28" s="807">
        <v>1.008507588888889</v>
      </c>
      <c r="O28" s="72">
        <v>149.95193599999993</v>
      </c>
      <c r="P28" s="72">
        <v>858.21882800000003</v>
      </c>
      <c r="Q28" s="545">
        <v>0.28607294266666666</v>
      </c>
      <c r="R28" s="79">
        <v>0.3</v>
      </c>
      <c r="S28" s="76" t="s">
        <v>29</v>
      </c>
      <c r="T28" s="563">
        <v>0.95357647555555558</v>
      </c>
      <c r="U28" s="302" t="e">
        <v>#REF!</v>
      </c>
    </row>
    <row r="29" spans="1:21" s="120" customFormat="1" ht="42" customHeight="1" x14ac:dyDescent="0.3">
      <c r="A29" s="361" t="s">
        <v>69</v>
      </c>
      <c r="B29" s="377">
        <v>861389.84519999998</v>
      </c>
      <c r="C29" s="377">
        <v>868389.84519999998</v>
      </c>
      <c r="D29" s="377" t="e">
        <v>#REF!</v>
      </c>
      <c r="E29" s="377">
        <v>315000</v>
      </c>
      <c r="F29" s="377">
        <v>553389.84519999998</v>
      </c>
      <c r="G29" s="377">
        <v>501385.80175096996</v>
      </c>
      <c r="H29" s="378">
        <v>0.90602638646136469</v>
      </c>
      <c r="I29" s="377">
        <v>52004.043449030025</v>
      </c>
      <c r="J29" s="377">
        <v>298964.41961856995</v>
      </c>
      <c r="K29" s="379">
        <v>0.54024196904177302</v>
      </c>
      <c r="L29" s="379">
        <v>0.6</v>
      </c>
      <c r="M29" s="380" t="s">
        <v>29</v>
      </c>
      <c r="N29" s="817">
        <v>0.90040328173628836</v>
      </c>
      <c r="O29" s="377">
        <v>202421.3821324</v>
      </c>
      <c r="P29" s="381">
        <v>67247.024952459993</v>
      </c>
      <c r="Q29" s="380">
        <v>0.12151835733118002</v>
      </c>
      <c r="R29" s="379">
        <v>0.3</v>
      </c>
      <c r="S29" s="379" t="s">
        <v>86</v>
      </c>
      <c r="T29" s="364">
        <v>0.4050611911039334</v>
      </c>
      <c r="U29" s="396" t="e">
        <v>#REF!</v>
      </c>
    </row>
    <row r="30" spans="1:21" ht="30.75" customHeight="1" x14ac:dyDescent="0.25">
      <c r="A30" s="1016" t="s">
        <v>554</v>
      </c>
      <c r="B30" s="1016"/>
      <c r="C30" s="1016"/>
      <c r="D30" s="1016"/>
      <c r="E30" s="1016"/>
      <c r="F30" s="1016"/>
      <c r="G30" s="1016"/>
      <c r="H30" s="1016"/>
      <c r="I30" s="1016"/>
      <c r="J30" s="1016"/>
      <c r="K30" s="1016"/>
      <c r="L30" s="1016"/>
      <c r="M30" s="1016"/>
      <c r="N30" s="1016"/>
      <c r="O30" s="1016"/>
      <c r="P30" s="1016"/>
      <c r="Q30" s="1016"/>
      <c r="R30" s="298"/>
      <c r="S30" s="298"/>
      <c r="T30" s="298"/>
    </row>
    <row r="31" spans="1:21" ht="27" customHeight="1" x14ac:dyDescent="0.35">
      <c r="A31" s="299" t="s">
        <v>388</v>
      </c>
      <c r="B31" s="71"/>
      <c r="C31" s="71"/>
      <c r="D31" s="71"/>
      <c r="E31" s="71"/>
      <c r="F31" s="300"/>
      <c r="G31" s="71"/>
      <c r="H31" s="222"/>
      <c r="I31" s="222"/>
      <c r="J31" s="338"/>
      <c r="K31" s="71"/>
      <c r="L31" s="71"/>
      <c r="M31" s="71"/>
      <c r="N31" s="71"/>
      <c r="O31" s="71"/>
      <c r="P31" s="338"/>
      <c r="Q31" s="71"/>
      <c r="R31" s="71"/>
      <c r="S31" s="71"/>
      <c r="T31" s="71"/>
      <c r="U31" s="71"/>
    </row>
    <row r="32" spans="1:21" ht="30" customHeight="1" thickBot="1" x14ac:dyDescent="0.3">
      <c r="A32" s="1013" t="s">
        <v>407</v>
      </c>
      <c r="B32" s="1014"/>
      <c r="C32" s="1014"/>
      <c r="D32" s="1014"/>
      <c r="E32" s="1014"/>
      <c r="F32" s="1014"/>
      <c r="G32" s="1014"/>
      <c r="H32" s="1014"/>
      <c r="I32" s="1014"/>
      <c r="J32" s="1014"/>
      <c r="K32" s="1014"/>
      <c r="L32" s="1014"/>
      <c r="M32" s="1014"/>
      <c r="N32" s="1014"/>
      <c r="O32" s="1014"/>
      <c r="P32" s="1014"/>
      <c r="Q32" s="1014"/>
      <c r="R32" s="1014"/>
      <c r="S32" s="1014"/>
      <c r="T32" s="1014"/>
      <c r="U32" s="1015"/>
    </row>
    <row r="33" spans="1:22" ht="66.75" customHeight="1" x14ac:dyDescent="0.25">
      <c r="A33" s="365" t="s">
        <v>63</v>
      </c>
      <c r="B33" s="365" t="s">
        <v>91</v>
      </c>
      <c r="C33" s="365" t="s">
        <v>168</v>
      </c>
      <c r="D33" s="365" t="s">
        <v>521</v>
      </c>
      <c r="E33" s="474" t="s">
        <v>549</v>
      </c>
      <c r="F33" s="474" t="s">
        <v>384</v>
      </c>
      <c r="G33" s="365" t="s">
        <v>24</v>
      </c>
      <c r="H33" s="365" t="s">
        <v>364</v>
      </c>
      <c r="I33" s="365" t="s">
        <v>42</v>
      </c>
      <c r="J33" s="365" t="s">
        <v>25</v>
      </c>
      <c r="K33" s="365" t="s">
        <v>233</v>
      </c>
      <c r="L33" s="366" t="s">
        <v>387</v>
      </c>
      <c r="M33" s="1006" t="s">
        <v>174</v>
      </c>
      <c r="N33" s="1006"/>
      <c r="O33" s="365" t="s">
        <v>173</v>
      </c>
      <c r="P33" s="365" t="s">
        <v>78</v>
      </c>
      <c r="Q33" s="365" t="s">
        <v>234</v>
      </c>
      <c r="R33" s="365" t="s">
        <v>175</v>
      </c>
      <c r="S33" s="1022" t="s">
        <v>176</v>
      </c>
      <c r="T33" s="1023"/>
      <c r="U33" s="365" t="s">
        <v>28</v>
      </c>
    </row>
    <row r="34" spans="1:22" s="120" customFormat="1" ht="39.75" customHeight="1" x14ac:dyDescent="0.3">
      <c r="A34" s="350" t="s">
        <v>337</v>
      </c>
      <c r="B34" s="72">
        <v>5697.6008849999998</v>
      </c>
      <c r="C34" s="72">
        <v>14697.600885</v>
      </c>
      <c r="D34" s="72" t="e">
        <v>#REF!</v>
      </c>
      <c r="E34" s="72">
        <v>0</v>
      </c>
      <c r="F34" s="828">
        <v>14697.600885</v>
      </c>
      <c r="G34" s="72">
        <v>5664.1439119999995</v>
      </c>
      <c r="H34" s="77">
        <v>0.38537880816866388</v>
      </c>
      <c r="I34" s="72">
        <v>9033.4569730000003</v>
      </c>
      <c r="J34" s="72">
        <v>3692.9885830000003</v>
      </c>
      <c r="K34" s="77">
        <v>0.25126472081365137</v>
      </c>
      <c r="L34" s="74">
        <v>0.6</v>
      </c>
      <c r="M34" s="78" t="s">
        <v>86</v>
      </c>
      <c r="N34" s="554">
        <v>0.41877453468941894</v>
      </c>
      <c r="O34" s="75">
        <v>1971.1553289999993</v>
      </c>
      <c r="P34" s="72">
        <v>1994.2779945900002</v>
      </c>
      <c r="Q34" s="545">
        <v>0.13568731456201874</v>
      </c>
      <c r="R34" s="480">
        <v>0.3</v>
      </c>
      <c r="S34" s="363" t="s">
        <v>86</v>
      </c>
      <c r="T34" s="564">
        <v>0.45229104854006247</v>
      </c>
      <c r="U34" s="302" t="e">
        <v>#REF!</v>
      </c>
    </row>
    <row r="35" spans="1:22" s="120" customFormat="1" ht="39.75" customHeight="1" x14ac:dyDescent="0.3">
      <c r="A35" s="350" t="s">
        <v>487</v>
      </c>
      <c r="B35" s="72">
        <v>8000</v>
      </c>
      <c r="C35" s="72">
        <v>8000</v>
      </c>
      <c r="D35" s="72" t="e">
        <v>#REF!</v>
      </c>
      <c r="E35" s="72">
        <v>0</v>
      </c>
      <c r="F35" s="72">
        <v>8000</v>
      </c>
      <c r="G35" s="72">
        <v>7955.21468</v>
      </c>
      <c r="H35" s="77">
        <v>0.99440183500000001</v>
      </c>
      <c r="I35" s="72">
        <v>44.785319999999956</v>
      </c>
      <c r="J35" s="72">
        <v>7672.8824180000011</v>
      </c>
      <c r="K35" s="77">
        <v>0.95911030225000016</v>
      </c>
      <c r="L35" s="74">
        <v>0.6</v>
      </c>
      <c r="M35" s="78" t="s">
        <v>84</v>
      </c>
      <c r="N35" s="808">
        <v>1.598517170416667</v>
      </c>
      <c r="O35" s="75">
        <v>282.33226199999899</v>
      </c>
      <c r="P35" s="72">
        <v>3034.6332640000001</v>
      </c>
      <c r="Q35" s="545">
        <v>0.379329158</v>
      </c>
      <c r="R35" s="480">
        <v>0.3</v>
      </c>
      <c r="S35" s="363" t="s">
        <v>84</v>
      </c>
      <c r="T35" s="809">
        <v>1.2644305266666667</v>
      </c>
      <c r="U35" s="302" t="e">
        <v>#REF!</v>
      </c>
    </row>
    <row r="36" spans="1:22" s="120" customFormat="1" ht="21.75" x14ac:dyDescent="0.3">
      <c r="A36" s="350" t="s">
        <v>62</v>
      </c>
      <c r="B36" s="72">
        <v>5000.8263219999999</v>
      </c>
      <c r="C36" s="72">
        <v>5000.8263219999999</v>
      </c>
      <c r="D36" s="72" t="e">
        <v>#REF!</v>
      </c>
      <c r="E36" s="72">
        <v>0</v>
      </c>
      <c r="F36" s="72">
        <v>5000.8263219999999</v>
      </c>
      <c r="G36" s="72">
        <v>4073.9590609999996</v>
      </c>
      <c r="H36" s="77">
        <v>0.8146571783702109</v>
      </c>
      <c r="I36" s="72">
        <v>926.86726100000033</v>
      </c>
      <c r="J36" s="72">
        <v>3981.1368219999995</v>
      </c>
      <c r="K36" s="77">
        <v>0.79609579810558351</v>
      </c>
      <c r="L36" s="128">
        <v>0.6</v>
      </c>
      <c r="M36" s="128" t="s">
        <v>84</v>
      </c>
      <c r="N36" s="337">
        <v>1.3268263301759726</v>
      </c>
      <c r="O36" s="75">
        <v>92.822239000000081</v>
      </c>
      <c r="P36" s="72">
        <v>2068.7418710000002</v>
      </c>
      <c r="Q36" s="545">
        <v>0.41368000762174845</v>
      </c>
      <c r="R36" s="382">
        <v>0.3</v>
      </c>
      <c r="S36" s="79" t="s">
        <v>84</v>
      </c>
      <c r="T36" s="809">
        <v>1.3789333587391615</v>
      </c>
      <c r="U36" s="302" t="e">
        <v>#REF!</v>
      </c>
    </row>
    <row r="37" spans="1:22" s="120" customFormat="1" ht="43.5" x14ac:dyDescent="0.3">
      <c r="A37" s="350" t="s">
        <v>399</v>
      </c>
      <c r="B37" s="72">
        <v>11620.268284</v>
      </c>
      <c r="C37" s="72">
        <v>11620.268284</v>
      </c>
      <c r="D37" s="72" t="e">
        <v>#REF!</v>
      </c>
      <c r="E37" s="72">
        <v>0</v>
      </c>
      <c r="F37" s="72">
        <v>11620.268284</v>
      </c>
      <c r="G37" s="72">
        <v>8932.6538020000007</v>
      </c>
      <c r="H37" s="77">
        <v>0.76871321588154828</v>
      </c>
      <c r="I37" s="72">
        <v>2687.614481999999</v>
      </c>
      <c r="J37" s="72">
        <v>7988.9430700000003</v>
      </c>
      <c r="K37" s="77">
        <v>0.68750074221608226</v>
      </c>
      <c r="L37" s="74">
        <v>0.6</v>
      </c>
      <c r="M37" s="78" t="s">
        <v>84</v>
      </c>
      <c r="N37" s="337">
        <v>1.1458345703601371</v>
      </c>
      <c r="O37" s="75">
        <v>943.71073200000046</v>
      </c>
      <c r="P37" s="72">
        <v>3006.8904199999997</v>
      </c>
      <c r="Q37" s="545">
        <v>0.25876256438418044</v>
      </c>
      <c r="R37" s="382">
        <v>0.3</v>
      </c>
      <c r="S37" s="78" t="s">
        <v>29</v>
      </c>
      <c r="T37" s="563">
        <v>0.8625418812806015</v>
      </c>
      <c r="U37" s="302" t="e">
        <v>#REF!</v>
      </c>
    </row>
    <row r="38" spans="1:22" s="120" customFormat="1" ht="21.75" x14ac:dyDescent="0.3">
      <c r="A38" s="350" t="s">
        <v>520</v>
      </c>
      <c r="B38" s="72">
        <v>3542.9</v>
      </c>
      <c r="C38" s="72">
        <v>3542.9</v>
      </c>
      <c r="D38" s="72" t="e">
        <v>#REF!</v>
      </c>
      <c r="E38" s="72">
        <v>0</v>
      </c>
      <c r="F38" s="72">
        <v>3542.9</v>
      </c>
      <c r="G38" s="72">
        <v>1426.9682290000001</v>
      </c>
      <c r="H38" s="77">
        <v>0.40276841824494058</v>
      </c>
      <c r="I38" s="72">
        <v>2115.931771</v>
      </c>
      <c r="J38" s="72">
        <v>43.884410000000003</v>
      </c>
      <c r="K38" s="77">
        <v>1.2386578791385588E-2</v>
      </c>
      <c r="L38" s="1007" t="s">
        <v>66</v>
      </c>
      <c r="M38" s="1007" t="s">
        <v>382</v>
      </c>
      <c r="N38" s="1007"/>
      <c r="O38" s="75">
        <v>1383.0838189999999</v>
      </c>
      <c r="P38" s="72">
        <v>43.884297670000002</v>
      </c>
      <c r="Q38" s="545">
        <v>1.2386547085720737E-2</v>
      </c>
      <c r="R38" s="1024" t="s">
        <v>66</v>
      </c>
      <c r="S38" s="1025">
        <v>2.8627749123745497E-2</v>
      </c>
      <c r="T38" s="1025">
        <v>2.8627749123745497E-2</v>
      </c>
      <c r="U38" s="302">
        <v>0</v>
      </c>
    </row>
    <row r="39" spans="1:22" s="121" customFormat="1" ht="24.75" x14ac:dyDescent="0.35">
      <c r="A39" s="352" t="s">
        <v>60</v>
      </c>
      <c r="B39" s="353">
        <v>33861.595491</v>
      </c>
      <c r="C39" s="354">
        <v>42861.595491</v>
      </c>
      <c r="D39" s="355" t="e">
        <v>#REF!</v>
      </c>
      <c r="E39" s="355">
        <v>0</v>
      </c>
      <c r="F39" s="354">
        <v>42861.595491</v>
      </c>
      <c r="G39" s="354">
        <v>28052.939683999997</v>
      </c>
      <c r="H39" s="357">
        <v>0.65450059342495781</v>
      </c>
      <c r="I39" s="354">
        <v>14808.655807000003</v>
      </c>
      <c r="J39" s="354">
        <v>23379.835303</v>
      </c>
      <c r="K39" s="358">
        <v>0.54547281861939212</v>
      </c>
      <c r="L39" s="358">
        <v>0.6</v>
      </c>
      <c r="M39" s="351" t="s">
        <v>29</v>
      </c>
      <c r="N39" s="1145">
        <v>0.90912136436565361</v>
      </c>
      <c r="O39" s="383">
        <v>4673.1043809999992</v>
      </c>
      <c r="P39" s="355">
        <v>10148.42784726</v>
      </c>
      <c r="Q39" s="367">
        <v>0.23677205038694718</v>
      </c>
      <c r="R39" s="358">
        <v>0.3</v>
      </c>
      <c r="S39" s="78" t="s">
        <v>29</v>
      </c>
      <c r="T39" s="563">
        <v>0.78924016795649066</v>
      </c>
      <c r="U39" s="395" t="e">
        <v>#REF!</v>
      </c>
    </row>
    <row r="40" spans="1:22" ht="15" customHeight="1" x14ac:dyDescent="0.25">
      <c r="A40" s="1016" t="s">
        <v>554</v>
      </c>
      <c r="B40" s="1016"/>
      <c r="C40" s="1016"/>
      <c r="D40" s="1016"/>
      <c r="E40" s="1016"/>
      <c r="F40" s="1016"/>
      <c r="G40" s="1016"/>
      <c r="H40" s="1016"/>
      <c r="I40" s="1016"/>
      <c r="J40" s="1016"/>
      <c r="K40" s="1016"/>
      <c r="L40" s="1016"/>
      <c r="M40" s="1016"/>
      <c r="N40" s="1016"/>
      <c r="O40" s="1016"/>
      <c r="P40" s="1016"/>
      <c r="Q40" s="1016"/>
      <c r="R40" s="307"/>
      <c r="S40" s="307"/>
      <c r="T40" s="307"/>
    </row>
    <row r="41" spans="1:22" ht="27" customHeight="1" x14ac:dyDescent="0.35">
      <c r="A41" s="299" t="s">
        <v>388</v>
      </c>
      <c r="B41" s="71"/>
      <c r="C41" s="71"/>
      <c r="D41" s="71"/>
      <c r="E41" s="71"/>
      <c r="F41" s="300"/>
      <c r="G41" s="71"/>
      <c r="H41" s="222"/>
      <c r="I41" s="222"/>
      <c r="J41" s="71"/>
      <c r="K41" s="71"/>
      <c r="L41" s="71"/>
      <c r="M41" s="71"/>
      <c r="N41" s="71"/>
      <c r="O41" s="71"/>
      <c r="P41" s="71"/>
      <c r="Q41" s="71"/>
      <c r="R41" s="71"/>
      <c r="S41" s="71"/>
      <c r="T41" s="71"/>
      <c r="U41" s="71"/>
    </row>
    <row r="42" spans="1:22" ht="25.5" customHeight="1" thickBot="1" x14ac:dyDescent="0.3">
      <c r="A42" s="1013" t="s">
        <v>296</v>
      </c>
      <c r="B42" s="1014"/>
      <c r="C42" s="1014"/>
      <c r="D42" s="1014"/>
      <c r="E42" s="1014"/>
      <c r="F42" s="1014"/>
      <c r="G42" s="1014"/>
      <c r="H42" s="1014"/>
      <c r="I42" s="1014"/>
      <c r="J42" s="1014"/>
      <c r="K42" s="1014"/>
      <c r="L42" s="1014"/>
      <c r="M42" s="1014"/>
      <c r="N42" s="1014"/>
      <c r="O42" s="1014"/>
      <c r="P42" s="1014"/>
      <c r="Q42" s="1014"/>
      <c r="R42" s="1014"/>
      <c r="S42" s="1014"/>
      <c r="T42" s="1014"/>
      <c r="U42" s="1015"/>
    </row>
    <row r="43" spans="1:22" ht="42.75" customHeight="1" x14ac:dyDescent="0.25">
      <c r="A43" s="365" t="s">
        <v>63</v>
      </c>
      <c r="B43" s="365" t="s">
        <v>91</v>
      </c>
      <c r="C43" s="365" t="s">
        <v>168</v>
      </c>
      <c r="D43" s="365" t="s">
        <v>521</v>
      </c>
      <c r="E43" s="474" t="s">
        <v>549</v>
      </c>
      <c r="F43" s="474" t="s">
        <v>384</v>
      </c>
      <c r="G43" s="365" t="s">
        <v>24</v>
      </c>
      <c r="H43" s="365" t="s">
        <v>364</v>
      </c>
      <c r="I43" s="365" t="s">
        <v>42</v>
      </c>
      <c r="J43" s="365" t="s">
        <v>25</v>
      </c>
      <c r="K43" s="365" t="s">
        <v>233</v>
      </c>
      <c r="L43" s="366" t="s">
        <v>387</v>
      </c>
      <c r="M43" s="1006" t="s">
        <v>174</v>
      </c>
      <c r="N43" s="1006"/>
      <c r="O43" s="365" t="s">
        <v>173</v>
      </c>
      <c r="P43" s="365" t="s">
        <v>78</v>
      </c>
      <c r="Q43" s="365" t="s">
        <v>234</v>
      </c>
      <c r="R43" s="365" t="s">
        <v>175</v>
      </c>
      <c r="S43" s="1006" t="s">
        <v>176</v>
      </c>
      <c r="T43" s="1006"/>
      <c r="U43" s="365" t="s">
        <v>28</v>
      </c>
    </row>
    <row r="44" spans="1:22" s="120" customFormat="1" ht="28.5" customHeight="1" x14ac:dyDescent="0.3">
      <c r="A44" s="350" t="s">
        <v>61</v>
      </c>
      <c r="B44" s="72">
        <v>451</v>
      </c>
      <c r="C44" s="72">
        <v>262.38032800000002</v>
      </c>
      <c r="D44" s="72" t="e">
        <v>#REF!</v>
      </c>
      <c r="E44" s="72">
        <v>0</v>
      </c>
      <c r="F44" s="72">
        <v>262.38032800000002</v>
      </c>
      <c r="G44" s="72">
        <v>115.103167</v>
      </c>
      <c r="H44" s="77">
        <v>0.43868825028681263</v>
      </c>
      <c r="I44" s="72">
        <v>147.27716100000004</v>
      </c>
      <c r="J44" s="72">
        <v>115.103167</v>
      </c>
      <c r="K44" s="77">
        <v>0.43868825028681263</v>
      </c>
      <c r="L44" s="1007" t="s">
        <v>66</v>
      </c>
      <c r="M44" s="1007"/>
      <c r="N44" s="1007"/>
      <c r="O44" s="72">
        <v>0</v>
      </c>
      <c r="P44" s="384">
        <v>73.068365999999997</v>
      </c>
      <c r="Q44" s="545">
        <v>0.27848263837828569</v>
      </c>
      <c r="R44" s="1007" t="s">
        <v>66</v>
      </c>
      <c r="S44" s="1007"/>
      <c r="T44" s="1007"/>
      <c r="U44" s="302">
        <v>0</v>
      </c>
    </row>
    <row r="45" spans="1:22" s="120" customFormat="1" ht="43.5" x14ac:dyDescent="0.3">
      <c r="A45" s="350" t="s">
        <v>336</v>
      </c>
      <c r="B45" s="72">
        <v>32864.694453999997</v>
      </c>
      <c r="C45" s="72">
        <v>32964.704453999999</v>
      </c>
      <c r="D45" s="72" t="e">
        <v>#REF!</v>
      </c>
      <c r="E45" s="72">
        <v>0</v>
      </c>
      <c r="F45" s="72">
        <v>32964.704453999999</v>
      </c>
      <c r="G45" s="72">
        <v>29947.539430879995</v>
      </c>
      <c r="H45" s="77">
        <v>0.90847286292736973</v>
      </c>
      <c r="I45" s="72">
        <v>3017.1650231200038</v>
      </c>
      <c r="J45" s="72">
        <v>26519.197098780001</v>
      </c>
      <c r="K45" s="77">
        <v>0.80447246647655335</v>
      </c>
      <c r="L45" s="1007" t="s">
        <v>66</v>
      </c>
      <c r="M45" s="1007" t="s">
        <v>66</v>
      </c>
      <c r="N45" s="1007" t="s">
        <v>66</v>
      </c>
      <c r="O45" s="72">
        <v>3428.3423320999937</v>
      </c>
      <c r="P45" s="384">
        <v>17026.792814109998</v>
      </c>
      <c r="Q45" s="545">
        <v>0.51651586435030017</v>
      </c>
      <c r="R45" s="1009" t="s">
        <v>66</v>
      </c>
      <c r="S45" s="1009"/>
      <c r="T45" s="1009"/>
      <c r="U45" s="302" t="e">
        <v>#REF!</v>
      </c>
    </row>
    <row r="46" spans="1:22" s="120" customFormat="1" ht="40.5" customHeight="1" x14ac:dyDescent="0.3">
      <c r="A46" s="350" t="s">
        <v>295</v>
      </c>
      <c r="B46" s="72">
        <v>52469.541624000005</v>
      </c>
      <c r="C46" s="72">
        <v>52558.161295999998</v>
      </c>
      <c r="D46" s="72" t="e">
        <v>#REF!</v>
      </c>
      <c r="E46" s="72">
        <v>0</v>
      </c>
      <c r="F46" s="72">
        <v>52558.161295999998</v>
      </c>
      <c r="G46" s="72">
        <v>51591.288743999998</v>
      </c>
      <c r="H46" s="77">
        <v>0.98160375994596327</v>
      </c>
      <c r="I46" s="72">
        <v>966.87255200000072</v>
      </c>
      <c r="J46" s="72">
        <v>26919.875601</v>
      </c>
      <c r="K46" s="77">
        <v>0.51219211131438058</v>
      </c>
      <c r="L46" s="1007" t="s">
        <v>66</v>
      </c>
      <c r="M46" s="1007" t="s">
        <v>66</v>
      </c>
      <c r="N46" s="1007" t="s">
        <v>66</v>
      </c>
      <c r="O46" s="72">
        <v>24671.413142999998</v>
      </c>
      <c r="P46" s="384">
        <v>26458.529011000002</v>
      </c>
      <c r="Q46" s="545">
        <v>0.50341428159918644</v>
      </c>
      <c r="R46" s="1010" t="s">
        <v>66</v>
      </c>
      <c r="S46" s="1011"/>
      <c r="T46" s="1012"/>
      <c r="U46" s="302" t="e">
        <v>#REF!</v>
      </c>
      <c r="V46" s="555"/>
    </row>
    <row r="47" spans="1:22" s="121" customFormat="1" ht="24.75" x14ac:dyDescent="0.35">
      <c r="A47" s="352" t="s">
        <v>60</v>
      </c>
      <c r="B47" s="353">
        <v>85785.236078000002</v>
      </c>
      <c r="C47" s="354">
        <v>85785.246077999996</v>
      </c>
      <c r="D47" s="355" t="e">
        <v>#REF!</v>
      </c>
      <c r="E47" s="355">
        <v>0</v>
      </c>
      <c r="F47" s="354">
        <v>85785.246077999996</v>
      </c>
      <c r="G47" s="354">
        <v>81653.931341880001</v>
      </c>
      <c r="H47" s="357">
        <v>0.95184119735037409</v>
      </c>
      <c r="I47" s="354">
        <v>4131.3147361199954</v>
      </c>
      <c r="J47" s="354">
        <v>53554.175866780002</v>
      </c>
      <c r="K47" s="358">
        <v>0.62428189362639375</v>
      </c>
      <c r="L47" s="1008" t="s">
        <v>66</v>
      </c>
      <c r="M47" s="1008"/>
      <c r="N47" s="1008"/>
      <c r="O47" s="354">
        <v>28099.755475099992</v>
      </c>
      <c r="P47" s="385">
        <v>43558.390191109997</v>
      </c>
      <c r="Q47" s="367">
        <v>0.50776085845233399</v>
      </c>
      <c r="R47" s="1008" t="s">
        <v>66</v>
      </c>
      <c r="S47" s="1008"/>
      <c r="T47" s="1008"/>
      <c r="U47" s="395" t="e">
        <v>#REF!</v>
      </c>
    </row>
    <row r="48" spans="1:22" ht="21" customHeight="1" x14ac:dyDescent="0.25">
      <c r="A48" s="1016" t="s">
        <v>554</v>
      </c>
      <c r="B48" s="1016"/>
      <c r="C48" s="1016"/>
      <c r="D48" s="1016"/>
      <c r="E48" s="1016"/>
      <c r="F48" s="1016"/>
      <c r="G48" s="1016"/>
      <c r="H48" s="1016"/>
      <c r="I48" s="1016"/>
      <c r="J48" s="1016"/>
      <c r="K48" s="1016"/>
      <c r="L48" s="1016"/>
      <c r="M48" s="1016"/>
      <c r="N48" s="1016"/>
      <c r="O48" s="1016"/>
      <c r="P48" s="1016"/>
      <c r="Q48" s="1016"/>
      <c r="R48" s="298"/>
      <c r="S48" s="298"/>
      <c r="T48" s="298"/>
    </row>
    <row r="49" spans="1:21" ht="18" customHeight="1" x14ac:dyDescent="0.35">
      <c r="B49" s="92"/>
      <c r="C49" s="92"/>
      <c r="D49" s="92"/>
      <c r="E49" s="92"/>
      <c r="F49" s="301"/>
      <c r="G49" s="92"/>
      <c r="H49" s="223"/>
      <c r="I49" s="223"/>
      <c r="J49" s="92"/>
      <c r="K49" s="92"/>
      <c r="L49" s="92"/>
      <c r="M49" s="92"/>
      <c r="N49" s="92"/>
      <c r="O49" s="92"/>
      <c r="P49" s="92"/>
      <c r="Q49" s="92"/>
      <c r="R49" s="92"/>
      <c r="S49" s="92"/>
      <c r="T49" s="92"/>
      <c r="U49" s="92"/>
    </row>
    <row r="50" spans="1:21" ht="17.25" x14ac:dyDescent="0.35">
      <c r="A50" s="328" t="s">
        <v>388</v>
      </c>
      <c r="B50" s="92"/>
      <c r="C50" s="92"/>
      <c r="D50" s="92"/>
      <c r="E50" s="92"/>
      <c r="F50" s="92"/>
      <c r="G50" s="47"/>
      <c r="H50" s="223"/>
      <c r="I50" s="223"/>
      <c r="J50" s="47"/>
      <c r="K50" s="47"/>
      <c r="L50" s="47"/>
      <c r="M50" s="47"/>
      <c r="N50" s="47"/>
      <c r="O50" s="47"/>
      <c r="P50" s="47"/>
      <c r="Q50" s="47"/>
      <c r="R50" s="47"/>
      <c r="S50" s="47"/>
      <c r="T50" s="47"/>
      <c r="U50" s="47"/>
    </row>
    <row r="51" spans="1:21" ht="25.5" customHeight="1" thickBot="1" x14ac:dyDescent="0.3">
      <c r="A51" s="1013" t="s">
        <v>374</v>
      </c>
      <c r="B51" s="1014"/>
      <c r="C51" s="1014"/>
      <c r="D51" s="1014"/>
      <c r="E51" s="1014"/>
      <c r="F51" s="1014"/>
      <c r="G51" s="1014"/>
      <c r="H51" s="1014"/>
      <c r="I51" s="1014"/>
      <c r="J51" s="1014"/>
      <c r="K51" s="1014"/>
      <c r="L51" s="1014"/>
      <c r="M51" s="1014"/>
      <c r="N51" s="1014"/>
      <c r="O51" s="1014"/>
      <c r="P51" s="1014"/>
      <c r="Q51" s="1014"/>
      <c r="R51" s="1014"/>
      <c r="S51" s="1014"/>
      <c r="T51" s="1014"/>
      <c r="U51" s="1015"/>
    </row>
    <row r="52" spans="1:21" ht="46.5" customHeight="1" x14ac:dyDescent="0.25">
      <c r="A52" s="365" t="s">
        <v>63</v>
      </c>
      <c r="B52" s="365" t="s">
        <v>91</v>
      </c>
      <c r="C52" s="365" t="s">
        <v>168</v>
      </c>
      <c r="D52" s="365" t="s">
        <v>521</v>
      </c>
      <c r="E52" s="474" t="s">
        <v>549</v>
      </c>
      <c r="F52" s="474" t="s">
        <v>384</v>
      </c>
      <c r="G52" s="365" t="s">
        <v>24</v>
      </c>
      <c r="H52" s="365" t="s">
        <v>364</v>
      </c>
      <c r="I52" s="365" t="s">
        <v>42</v>
      </c>
      <c r="J52" s="365" t="s">
        <v>25</v>
      </c>
      <c r="K52" s="365" t="s">
        <v>233</v>
      </c>
      <c r="L52" s="366" t="s">
        <v>387</v>
      </c>
      <c r="M52" s="1006" t="s">
        <v>174</v>
      </c>
      <c r="N52" s="1006"/>
      <c r="O52" s="365" t="s">
        <v>173</v>
      </c>
      <c r="P52" s="365" t="s">
        <v>78</v>
      </c>
      <c r="Q52" s="365" t="s">
        <v>234</v>
      </c>
      <c r="R52" s="366" t="s">
        <v>175</v>
      </c>
      <c r="S52" s="1006" t="s">
        <v>176</v>
      </c>
      <c r="T52" s="1006"/>
      <c r="U52" s="365" t="s">
        <v>28</v>
      </c>
    </row>
    <row r="53" spans="1:21" s="119" customFormat="1" ht="84" customHeight="1" x14ac:dyDescent="0.25">
      <c r="A53" s="350" t="s">
        <v>383</v>
      </c>
      <c r="B53" s="308">
        <v>8905.6</v>
      </c>
      <c r="C53" s="308">
        <v>8905.6</v>
      </c>
      <c r="D53" s="339" t="e">
        <v>#REF!</v>
      </c>
      <c r="E53" s="339">
        <v>0</v>
      </c>
      <c r="F53" s="72">
        <v>8905.6</v>
      </c>
      <c r="G53" s="72">
        <v>8905.6</v>
      </c>
      <c r="H53" s="77">
        <v>1</v>
      </c>
      <c r="I53" s="309">
        <v>0</v>
      </c>
      <c r="J53" s="72">
        <v>8905.6</v>
      </c>
      <c r="K53" s="77">
        <v>1</v>
      </c>
      <c r="L53" s="1026" t="s">
        <v>66</v>
      </c>
      <c r="M53" s="1026"/>
      <c r="N53" s="1026"/>
      <c r="O53" s="72">
        <v>0</v>
      </c>
      <c r="P53" s="72">
        <v>8905.6</v>
      </c>
      <c r="Q53" s="77">
        <v>1</v>
      </c>
      <c r="R53" s="1026" t="s">
        <v>66</v>
      </c>
      <c r="S53" s="1026"/>
      <c r="T53" s="1026"/>
      <c r="U53" s="302" t="e">
        <v>#REF!</v>
      </c>
    </row>
    <row r="54" spans="1:21" s="119" customFormat="1" ht="60" customHeight="1" x14ac:dyDescent="0.25">
      <c r="A54" s="350" t="s">
        <v>40</v>
      </c>
      <c r="B54" s="308">
        <v>9067</v>
      </c>
      <c r="C54" s="308">
        <v>9067</v>
      </c>
      <c r="D54" s="308" t="e">
        <v>#REF!</v>
      </c>
      <c r="E54" s="308">
        <v>9067</v>
      </c>
      <c r="F54" s="72">
        <v>0</v>
      </c>
      <c r="G54" s="72">
        <v>0</v>
      </c>
      <c r="H54" s="77">
        <v>0</v>
      </c>
      <c r="I54" s="309">
        <v>0</v>
      </c>
      <c r="J54" s="72">
        <v>0</v>
      </c>
      <c r="K54" s="77">
        <v>0</v>
      </c>
      <c r="L54" s="1026" t="s">
        <v>66</v>
      </c>
      <c r="M54" s="1026"/>
      <c r="N54" s="1026"/>
      <c r="O54" s="72">
        <v>0</v>
      </c>
      <c r="P54" s="72">
        <v>0</v>
      </c>
      <c r="Q54" s="77">
        <v>0</v>
      </c>
      <c r="R54" s="1026" t="s">
        <v>66</v>
      </c>
      <c r="S54" s="1026"/>
      <c r="T54" s="1026"/>
      <c r="U54" s="302" t="e">
        <v>#REF!</v>
      </c>
    </row>
    <row r="55" spans="1:21" ht="24.75" x14ac:dyDescent="0.25">
      <c r="A55" s="352" t="s">
        <v>60</v>
      </c>
      <c r="B55" s="353">
        <v>17972.599999999999</v>
      </c>
      <c r="C55" s="354">
        <v>17972.599999999999</v>
      </c>
      <c r="D55" s="354" t="e">
        <v>#REF!</v>
      </c>
      <c r="E55" s="354">
        <v>9067</v>
      </c>
      <c r="F55" s="355">
        <v>8905.5999999999985</v>
      </c>
      <c r="G55" s="356">
        <v>8905.6</v>
      </c>
      <c r="H55" s="357">
        <v>1.0000000000000002</v>
      </c>
      <c r="I55" s="356">
        <v>0</v>
      </c>
      <c r="J55" s="356">
        <v>8905.6</v>
      </c>
      <c r="K55" s="358">
        <v>1.0000000000000002</v>
      </c>
      <c r="L55" s="1008" t="s">
        <v>66</v>
      </c>
      <c r="M55" s="1008"/>
      <c r="N55" s="1008"/>
      <c r="O55" s="356">
        <v>0</v>
      </c>
      <c r="P55" s="355">
        <v>8905.6</v>
      </c>
      <c r="Q55" s="358">
        <v>1.0000000000000002</v>
      </c>
      <c r="R55" s="1008" t="s">
        <v>66</v>
      </c>
      <c r="S55" s="1008"/>
      <c r="T55" s="1008"/>
      <c r="U55" s="395" t="e">
        <v>#REF!</v>
      </c>
    </row>
    <row r="56" spans="1:21" ht="17.25" x14ac:dyDescent="0.35">
      <c r="A56" s="71" t="s">
        <v>554</v>
      </c>
      <c r="B56" s="71"/>
      <c r="C56" s="71"/>
      <c r="D56" s="71"/>
      <c r="E56" s="71"/>
      <c r="F56" s="71"/>
      <c r="G56" s="71"/>
      <c r="H56" s="222"/>
      <c r="I56" s="222"/>
      <c r="J56" s="71"/>
      <c r="K56" s="71"/>
      <c r="L56" s="71"/>
      <c r="M56" s="71"/>
      <c r="N56" s="71"/>
      <c r="O56" s="71"/>
      <c r="P56" s="71"/>
      <c r="Q56" s="71"/>
      <c r="R56" s="71"/>
      <c r="S56" s="71"/>
      <c r="T56" s="71"/>
      <c r="U56" s="71"/>
    </row>
    <row r="57" spans="1:21" ht="64.5" customHeight="1" x14ac:dyDescent="0.25">
      <c r="A57" s="49"/>
      <c r="B57" s="50"/>
      <c r="C57" s="50"/>
      <c r="D57" s="50"/>
      <c r="E57" s="50"/>
      <c r="F57" s="50"/>
      <c r="G57" s="50"/>
      <c r="H57" s="225"/>
      <c r="I57" s="225"/>
      <c r="J57" s="50"/>
      <c r="K57" s="53"/>
      <c r="L57" s="54"/>
      <c r="M57" s="51"/>
      <c r="N57" s="51"/>
      <c r="O57" s="50"/>
      <c r="P57" s="597"/>
      <c r="Q57" s="55"/>
      <c r="R57" s="51"/>
      <c r="S57" s="51"/>
      <c r="T57" s="51"/>
      <c r="U57" s="55"/>
    </row>
    <row r="58" spans="1:21" ht="64.5" customHeight="1" x14ac:dyDescent="0.25">
      <c r="A58" s="52"/>
      <c r="B58" s="56"/>
      <c r="C58" s="56"/>
      <c r="D58" s="56"/>
      <c r="E58" s="56"/>
      <c r="F58" s="40"/>
      <c r="G58" s="40"/>
      <c r="H58" s="336"/>
      <c r="I58" s="56"/>
      <c r="J58" s="56"/>
      <c r="K58" s="57"/>
      <c r="L58" s="91"/>
      <c r="M58" s="91"/>
      <c r="N58" s="91"/>
      <c r="O58" s="56"/>
      <c r="P58" s="56"/>
      <c r="Q58" s="55"/>
      <c r="R58" s="91"/>
      <c r="S58" s="91"/>
      <c r="T58" s="91"/>
      <c r="U58" s="55"/>
    </row>
    <row r="59" spans="1:21" ht="64.5" customHeight="1" x14ac:dyDescent="0.3">
      <c r="B59" s="42"/>
      <c r="G59" s="135"/>
      <c r="L59" s="41"/>
    </row>
    <row r="60" spans="1:21" ht="64.5" customHeight="1" x14ac:dyDescent="0.3">
      <c r="B60" s="43"/>
      <c r="C60" s="43"/>
      <c r="F60" s="43"/>
    </row>
    <row r="61" spans="1:21" ht="64.5" customHeight="1" x14ac:dyDescent="0.25"/>
    <row r="64" spans="1:21" ht="17.25" x14ac:dyDescent="0.35">
      <c r="A64" s="92"/>
      <c r="B64" s="92"/>
      <c r="C64" s="92"/>
      <c r="D64" s="92"/>
      <c r="E64" s="92"/>
      <c r="F64" s="92"/>
      <c r="G64" s="92"/>
      <c r="H64" s="223"/>
      <c r="I64" s="223"/>
      <c r="J64" s="92"/>
      <c r="K64" s="92"/>
      <c r="L64" s="92"/>
      <c r="M64" s="92"/>
      <c r="N64" s="92"/>
      <c r="O64" s="92"/>
      <c r="P64" s="92"/>
      <c r="Q64" s="92"/>
      <c r="R64" s="58"/>
      <c r="S64" s="59"/>
      <c r="T64" s="59"/>
      <c r="U64" s="92"/>
    </row>
    <row r="65" spans="1:21" ht="24.75" x14ac:dyDescent="0.3">
      <c r="A65" s="60"/>
      <c r="B65" s="59"/>
      <c r="C65" s="59"/>
      <c r="D65" s="60"/>
      <c r="E65" s="60"/>
      <c r="F65" s="61"/>
      <c r="G65" s="61"/>
      <c r="H65" s="224"/>
      <c r="I65" s="224"/>
      <c r="J65" s="61"/>
      <c r="K65" s="62"/>
      <c r="L65" s="62"/>
      <c r="M65" s="62"/>
      <c r="N65" s="62"/>
      <c r="O65" s="62"/>
      <c r="P65" s="62"/>
      <c r="Q65" s="63"/>
      <c r="R65" s="58"/>
      <c r="S65" s="59"/>
      <c r="T65" s="59"/>
      <c r="U65" s="63"/>
    </row>
    <row r="66" spans="1:21" ht="24.75" x14ac:dyDescent="0.3">
      <c r="A66" s="60"/>
      <c r="B66" s="59"/>
      <c r="C66" s="59"/>
      <c r="D66" s="60"/>
      <c r="E66" s="60"/>
      <c r="F66" s="64"/>
      <c r="G66" s="64"/>
      <c r="H66" s="225"/>
      <c r="I66" s="225"/>
      <c r="J66" s="64"/>
      <c r="K66" s="65"/>
      <c r="L66" s="65"/>
      <c r="M66" s="65"/>
      <c r="N66" s="65"/>
      <c r="O66" s="65"/>
      <c r="P66" s="65"/>
      <c r="Q66" s="53"/>
      <c r="R66" s="58"/>
      <c r="S66" s="59"/>
      <c r="T66" s="59"/>
      <c r="U66" s="53"/>
    </row>
    <row r="67" spans="1:21" ht="24.75" x14ac:dyDescent="0.3">
      <c r="A67" s="60"/>
      <c r="B67" s="59"/>
      <c r="C67" s="59"/>
      <c r="D67" s="60"/>
      <c r="E67" s="60"/>
      <c r="F67" s="66"/>
      <c r="G67" s="66"/>
      <c r="H67" s="227"/>
      <c r="I67" s="227"/>
      <c r="J67" s="66"/>
      <c r="K67" s="67"/>
      <c r="L67" s="67"/>
      <c r="M67" s="67"/>
      <c r="N67" s="67"/>
      <c r="O67" s="67"/>
      <c r="P67" s="67"/>
      <c r="Q67" s="55"/>
      <c r="R67" s="58"/>
      <c r="S67" s="59"/>
      <c r="T67" s="59"/>
      <c r="U67" s="55"/>
    </row>
    <row r="68" spans="1:21" ht="24.75" x14ac:dyDescent="0.3">
      <c r="A68" s="60"/>
      <c r="B68" s="59"/>
      <c r="C68" s="59"/>
      <c r="D68" s="60"/>
      <c r="E68" s="60"/>
      <c r="F68" s="61"/>
      <c r="G68" s="61"/>
      <c r="H68" s="224"/>
      <c r="I68" s="224"/>
      <c r="J68" s="61"/>
      <c r="K68" s="62"/>
      <c r="L68" s="62"/>
      <c r="M68" s="62"/>
      <c r="N68" s="62"/>
      <c r="O68" s="62"/>
      <c r="P68" s="62"/>
      <c r="Q68" s="63"/>
      <c r="R68" s="58"/>
      <c r="S68" s="59"/>
      <c r="T68" s="59"/>
      <c r="U68" s="63"/>
    </row>
    <row r="69" spans="1:21" ht="24.75" x14ac:dyDescent="0.3">
      <c r="A69" s="60"/>
      <c r="B69" s="59"/>
      <c r="C69" s="59"/>
      <c r="D69" s="60"/>
      <c r="E69" s="60"/>
      <c r="F69" s="64"/>
      <c r="G69" s="64"/>
      <c r="H69" s="225"/>
      <c r="I69" s="225"/>
      <c r="J69" s="64"/>
      <c r="K69" s="65"/>
      <c r="L69" s="65"/>
      <c r="M69" s="65"/>
      <c r="N69" s="65"/>
      <c r="O69" s="65"/>
      <c r="P69" s="65"/>
      <c r="Q69" s="53"/>
      <c r="R69" s="58"/>
      <c r="S69" s="59"/>
      <c r="T69" s="59"/>
      <c r="U69" s="53"/>
    </row>
    <row r="70" spans="1:21" ht="24.75" x14ac:dyDescent="0.3">
      <c r="A70" s="60"/>
      <c r="B70" s="59"/>
      <c r="C70" s="59"/>
      <c r="D70" s="60"/>
      <c r="E70" s="60"/>
      <c r="F70" s="64"/>
      <c r="G70" s="64"/>
      <c r="H70" s="225"/>
      <c r="I70" s="225"/>
      <c r="J70" s="64"/>
      <c r="K70" s="65"/>
      <c r="L70" s="65"/>
      <c r="M70" s="65"/>
      <c r="N70" s="65"/>
      <c r="O70" s="65"/>
      <c r="P70" s="65"/>
      <c r="Q70" s="53"/>
      <c r="R70" s="58"/>
      <c r="S70" s="59"/>
      <c r="T70" s="59"/>
      <c r="U70" s="53"/>
    </row>
    <row r="71" spans="1:21" ht="24.75" x14ac:dyDescent="0.3">
      <c r="A71" s="60"/>
      <c r="B71" s="59"/>
      <c r="C71" s="59"/>
      <c r="D71" s="60"/>
      <c r="E71" s="60"/>
      <c r="F71" s="64"/>
      <c r="G71" s="64"/>
      <c r="H71" s="225"/>
      <c r="I71" s="225"/>
      <c r="J71" s="64"/>
      <c r="K71" s="65"/>
      <c r="L71" s="65"/>
      <c r="M71" s="65"/>
      <c r="N71" s="65"/>
      <c r="O71" s="65"/>
      <c r="P71" s="65"/>
      <c r="Q71" s="53"/>
      <c r="R71" s="58"/>
      <c r="S71" s="59"/>
      <c r="T71" s="59"/>
      <c r="U71" s="53"/>
    </row>
    <row r="72" spans="1:21" ht="24.75" x14ac:dyDescent="0.3">
      <c r="A72" s="60"/>
      <c r="B72" s="59"/>
      <c r="C72" s="59"/>
      <c r="D72" s="60"/>
      <c r="E72" s="60"/>
      <c r="F72" s="64"/>
      <c r="G72" s="64"/>
      <c r="H72" s="225"/>
      <c r="I72" s="225"/>
      <c r="J72" s="64"/>
      <c r="K72" s="65"/>
      <c r="L72" s="65"/>
      <c r="M72" s="65"/>
      <c r="N72" s="65"/>
      <c r="O72" s="65"/>
      <c r="P72" s="65"/>
      <c r="Q72" s="53"/>
      <c r="R72" s="58"/>
      <c r="S72" s="59"/>
      <c r="T72" s="59"/>
      <c r="U72" s="53"/>
    </row>
    <row r="73" spans="1:21" ht="24.75" x14ac:dyDescent="0.3">
      <c r="A73" s="60"/>
      <c r="B73" s="59"/>
      <c r="C73" s="59"/>
      <c r="D73" s="60"/>
      <c r="E73" s="60"/>
      <c r="F73" s="64"/>
      <c r="G73" s="64"/>
      <c r="H73" s="225"/>
      <c r="I73" s="225"/>
      <c r="J73" s="64"/>
      <c r="K73" s="65"/>
      <c r="L73" s="65"/>
      <c r="M73" s="65"/>
      <c r="N73" s="65"/>
      <c r="O73" s="65"/>
      <c r="P73" s="65"/>
      <c r="Q73" s="53"/>
      <c r="R73" s="58"/>
      <c r="S73" s="59"/>
      <c r="T73" s="59"/>
      <c r="U73" s="53"/>
    </row>
    <row r="74" spans="1:21" ht="24.75" x14ac:dyDescent="0.3">
      <c r="A74" s="60"/>
      <c r="B74" s="59"/>
      <c r="C74" s="59"/>
      <c r="D74" s="60"/>
      <c r="E74" s="60"/>
      <c r="F74" s="66"/>
      <c r="G74" s="66"/>
      <c r="H74" s="227"/>
      <c r="I74" s="227"/>
      <c r="J74" s="66"/>
      <c r="K74" s="67"/>
      <c r="L74" s="67"/>
      <c r="M74" s="67"/>
      <c r="N74" s="67"/>
      <c r="O74" s="67"/>
      <c r="P74" s="67"/>
      <c r="Q74" s="55"/>
      <c r="R74" s="58"/>
      <c r="S74" s="59"/>
      <c r="T74" s="59"/>
      <c r="U74" s="55"/>
    </row>
    <row r="75" spans="1:21" ht="24.75" x14ac:dyDescent="0.3">
      <c r="A75" s="60"/>
      <c r="B75" s="59"/>
      <c r="C75" s="59"/>
      <c r="D75" s="60"/>
      <c r="E75" s="60"/>
      <c r="F75" s="64"/>
      <c r="G75" s="64"/>
      <c r="H75" s="225"/>
      <c r="I75" s="225"/>
      <c r="J75" s="64"/>
      <c r="K75" s="65"/>
      <c r="L75" s="65"/>
      <c r="M75" s="65"/>
      <c r="N75" s="65"/>
      <c r="O75" s="65"/>
      <c r="P75" s="65"/>
      <c r="Q75" s="53"/>
      <c r="R75" s="58"/>
      <c r="S75" s="59"/>
      <c r="T75" s="59"/>
      <c r="U75" s="53"/>
    </row>
    <row r="76" spans="1:21" ht="24.75" x14ac:dyDescent="0.3">
      <c r="A76" s="60"/>
      <c r="B76" s="59"/>
      <c r="C76" s="59"/>
      <c r="D76" s="60"/>
      <c r="E76" s="60"/>
      <c r="F76" s="64"/>
      <c r="G76" s="64"/>
      <c r="H76" s="225"/>
      <c r="I76" s="225"/>
      <c r="J76" s="64"/>
      <c r="K76" s="65"/>
      <c r="L76" s="65"/>
      <c r="M76" s="65"/>
      <c r="N76" s="65"/>
      <c r="O76" s="65"/>
      <c r="P76" s="65"/>
      <c r="Q76" s="53"/>
      <c r="R76" s="58"/>
      <c r="S76" s="59"/>
      <c r="T76" s="59"/>
      <c r="U76" s="53"/>
    </row>
    <row r="77" spans="1:21" ht="24.75" x14ac:dyDescent="0.3">
      <c r="A77" s="60"/>
      <c r="B77" s="59"/>
      <c r="C77" s="59"/>
      <c r="D77" s="60"/>
      <c r="E77" s="60"/>
      <c r="F77" s="61"/>
      <c r="G77" s="61"/>
      <c r="H77" s="224"/>
      <c r="I77" s="224"/>
      <c r="J77" s="61"/>
      <c r="K77" s="62"/>
      <c r="L77" s="62"/>
      <c r="M77" s="62"/>
      <c r="N77" s="62"/>
      <c r="O77" s="62"/>
      <c r="P77" s="62"/>
      <c r="Q77" s="63"/>
      <c r="R77" s="58"/>
      <c r="S77" s="59"/>
      <c r="T77" s="59"/>
      <c r="U77" s="63"/>
    </row>
    <row r="78" spans="1:21" ht="24.75" x14ac:dyDescent="0.3">
      <c r="A78" s="60"/>
      <c r="B78" s="59"/>
      <c r="C78" s="59"/>
      <c r="D78" s="60"/>
      <c r="E78" s="60"/>
      <c r="F78" s="64"/>
      <c r="G78" s="64"/>
      <c r="H78" s="225"/>
      <c r="I78" s="225"/>
      <c r="J78" s="64"/>
      <c r="K78" s="65"/>
      <c r="L78" s="65"/>
      <c r="M78" s="65"/>
      <c r="N78" s="65"/>
      <c r="O78" s="65"/>
      <c r="P78" s="65"/>
      <c r="Q78" s="53"/>
      <c r="R78" s="58"/>
      <c r="S78" s="59"/>
      <c r="T78" s="59"/>
      <c r="U78" s="53"/>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0" t="s">
        <v>0</v>
      </c>
      <c r="B1" s="80">
        <v>2024</v>
      </c>
      <c r="C1" s="81" t="s">
        <v>1</v>
      </c>
      <c r="D1" s="81" t="s">
        <v>1</v>
      </c>
      <c r="E1" s="81" t="s">
        <v>1</v>
      </c>
      <c r="F1" s="81" t="s">
        <v>1</v>
      </c>
      <c r="G1" s="81" t="s">
        <v>1</v>
      </c>
      <c r="H1" s="81" t="s">
        <v>1</v>
      </c>
      <c r="I1" s="81" t="s">
        <v>1</v>
      </c>
      <c r="J1" s="81" t="s">
        <v>1</v>
      </c>
      <c r="K1" s="81" t="s">
        <v>1</v>
      </c>
      <c r="L1" s="81" t="s">
        <v>1</v>
      </c>
      <c r="M1" s="81" t="s">
        <v>1</v>
      </c>
      <c r="N1" s="81" t="s">
        <v>1</v>
      </c>
      <c r="O1" s="81" t="s">
        <v>1</v>
      </c>
      <c r="P1" s="81" t="s">
        <v>1</v>
      </c>
      <c r="Q1" s="1027" t="s">
        <v>360</v>
      </c>
      <c r="R1" s="1027"/>
      <c r="S1" s="1027"/>
      <c r="T1" s="81" t="s">
        <v>1</v>
      </c>
      <c r="U1" s="81" t="s">
        <v>1</v>
      </c>
      <c r="V1" s="81" t="s">
        <v>1</v>
      </c>
      <c r="W1" s="81" t="s">
        <v>1</v>
      </c>
      <c r="X1" s="81" t="s">
        <v>1</v>
      </c>
      <c r="Y1" s="81" t="s">
        <v>1</v>
      </c>
      <c r="Z1" s="81" t="s">
        <v>1</v>
      </c>
      <c r="AA1" s="81" t="s">
        <v>1</v>
      </c>
    </row>
    <row r="2" spans="1:27" ht="14.25" customHeight="1" x14ac:dyDescent="0.25">
      <c r="A2" s="80" t="s">
        <v>2</v>
      </c>
      <c r="B2" s="80" t="s">
        <v>3</v>
      </c>
      <c r="C2" s="81" t="s">
        <v>1</v>
      </c>
      <c r="D2" s="81" t="s">
        <v>1</v>
      </c>
      <c r="E2" s="81" t="s">
        <v>1</v>
      </c>
      <c r="F2" s="81" t="s">
        <v>1</v>
      </c>
      <c r="G2" s="81" t="s">
        <v>1</v>
      </c>
      <c r="H2" s="81" t="s">
        <v>1</v>
      </c>
      <c r="I2" s="81" t="s">
        <v>1</v>
      </c>
      <c r="J2" s="81" t="s">
        <v>1</v>
      </c>
      <c r="K2" s="81" t="s">
        <v>1</v>
      </c>
      <c r="L2" s="81" t="s">
        <v>1</v>
      </c>
      <c r="M2" s="81" t="s">
        <v>1</v>
      </c>
      <c r="N2" s="81" t="s">
        <v>1</v>
      </c>
      <c r="O2" s="81" t="s">
        <v>1</v>
      </c>
      <c r="P2" s="81" t="s">
        <v>1</v>
      </c>
      <c r="Q2" s="81" t="s">
        <v>1</v>
      </c>
      <c r="R2" s="81" t="s">
        <v>1</v>
      </c>
      <c r="S2" s="81" t="s">
        <v>1</v>
      </c>
      <c r="T2" s="81" t="s">
        <v>1</v>
      </c>
      <c r="U2" s="81" t="s">
        <v>1</v>
      </c>
      <c r="V2" s="81" t="s">
        <v>1</v>
      </c>
      <c r="W2" s="81" t="s">
        <v>1</v>
      </c>
      <c r="X2" s="81" t="s">
        <v>1</v>
      </c>
      <c r="Y2" s="81" t="s">
        <v>1</v>
      </c>
      <c r="Z2" s="81" t="s">
        <v>1</v>
      </c>
      <c r="AA2" s="81" t="s">
        <v>1</v>
      </c>
    </row>
    <row r="3" spans="1:27" ht="20.25" customHeight="1" x14ac:dyDescent="0.25">
      <c r="A3" s="80" t="s">
        <v>4</v>
      </c>
      <c r="B3" s="256" t="e">
        <f>+#REF!</f>
        <v>#REF!</v>
      </c>
      <c r="C3" s="81" t="s">
        <v>1</v>
      </c>
      <c r="D3" s="81" t="s">
        <v>1</v>
      </c>
      <c r="E3" s="81" t="s">
        <v>1</v>
      </c>
      <c r="F3" s="81" t="s">
        <v>1</v>
      </c>
      <c r="G3" s="81" t="s">
        <v>1</v>
      </c>
      <c r="H3" s="81" t="s">
        <v>1</v>
      </c>
      <c r="I3" s="81" t="s">
        <v>1</v>
      </c>
      <c r="J3" s="81" t="s">
        <v>1</v>
      </c>
      <c r="K3" s="81" t="s">
        <v>1</v>
      </c>
      <c r="L3" s="81" t="s">
        <v>1</v>
      </c>
      <c r="M3" s="81" t="s">
        <v>1</v>
      </c>
      <c r="N3" s="81" t="s">
        <v>1</v>
      </c>
      <c r="O3" s="81" t="s">
        <v>1</v>
      </c>
      <c r="P3" s="81" t="s">
        <v>1</v>
      </c>
      <c r="Q3" s="125">
        <v>1000000</v>
      </c>
      <c r="R3" s="81" t="s">
        <v>1</v>
      </c>
      <c r="S3" s="81" t="s">
        <v>1</v>
      </c>
      <c r="T3" s="81" t="s">
        <v>1</v>
      </c>
      <c r="U3" s="81" t="s">
        <v>1</v>
      </c>
      <c r="V3" s="81" t="s">
        <v>1</v>
      </c>
      <c r="W3" s="81" t="s">
        <v>1</v>
      </c>
      <c r="X3" s="81" t="s">
        <v>1</v>
      </c>
      <c r="Y3" s="81" t="s">
        <v>1</v>
      </c>
      <c r="Z3" s="81" t="s">
        <v>1</v>
      </c>
      <c r="AA3" s="81" t="s">
        <v>1</v>
      </c>
    </row>
    <row r="4" spans="1:27" ht="37.5" customHeight="1" x14ac:dyDescent="0.25">
      <c r="A4" s="80" t="s">
        <v>5</v>
      </c>
      <c r="B4" s="80" t="s">
        <v>6</v>
      </c>
      <c r="C4" s="80" t="s">
        <v>7</v>
      </c>
      <c r="D4" s="80" t="s">
        <v>8</v>
      </c>
      <c r="E4" s="80" t="s">
        <v>9</v>
      </c>
      <c r="F4" s="80" t="s">
        <v>10</v>
      </c>
      <c r="G4" s="80" t="s">
        <v>11</v>
      </c>
      <c r="H4" s="80" t="s">
        <v>12</v>
      </c>
      <c r="I4" s="80" t="s">
        <v>13</v>
      </c>
      <c r="J4" s="80" t="s">
        <v>14</v>
      </c>
      <c r="K4" s="80" t="s">
        <v>15</v>
      </c>
      <c r="L4" s="80" t="s">
        <v>179</v>
      </c>
      <c r="M4" s="80" t="s">
        <v>16</v>
      </c>
      <c r="N4" s="80" t="s">
        <v>17</v>
      </c>
      <c r="O4" s="80" t="s">
        <v>18</v>
      </c>
      <c r="P4" s="80" t="s">
        <v>19</v>
      </c>
      <c r="Q4" s="80" t="s">
        <v>20</v>
      </c>
      <c r="R4" s="80" t="s">
        <v>21</v>
      </c>
      <c r="S4" s="80" t="s">
        <v>22</v>
      </c>
      <c r="T4" s="80" t="s">
        <v>92</v>
      </c>
      <c r="U4" s="80" t="s">
        <v>23</v>
      </c>
      <c r="V4" s="80" t="s">
        <v>24</v>
      </c>
      <c r="W4" s="80" t="s">
        <v>180</v>
      </c>
      <c r="X4" s="80" t="s">
        <v>25</v>
      </c>
      <c r="Y4" s="80" t="s">
        <v>26</v>
      </c>
      <c r="Z4" s="80" t="s">
        <v>27</v>
      </c>
      <c r="AA4" s="80" t="s">
        <v>28</v>
      </c>
    </row>
    <row r="5" spans="1:27" ht="63.75" hidden="1" customHeight="1" x14ac:dyDescent="0.25">
      <c r="A5" s="82" t="s">
        <v>57</v>
      </c>
      <c r="B5" s="83" t="s">
        <v>58</v>
      </c>
      <c r="C5" s="84" t="s">
        <v>96</v>
      </c>
      <c r="D5" s="82" t="s">
        <v>29</v>
      </c>
      <c r="E5" s="82" t="s">
        <v>181</v>
      </c>
      <c r="F5" s="82" t="s">
        <v>181</v>
      </c>
      <c r="G5" s="82" t="s">
        <v>181</v>
      </c>
      <c r="H5" s="82"/>
      <c r="I5" s="82"/>
      <c r="J5" s="82"/>
      <c r="K5" s="82"/>
      <c r="L5" s="82"/>
      <c r="M5" s="82" t="s">
        <v>30</v>
      </c>
      <c r="N5" s="82" t="s">
        <v>31</v>
      </c>
      <c r="O5" s="82" t="s">
        <v>32</v>
      </c>
      <c r="P5" s="83" t="s">
        <v>97</v>
      </c>
      <c r="Q5" s="85">
        <v>23550.499999</v>
      </c>
      <c r="R5" s="85">
        <v>9.9999999999999995E-7</v>
      </c>
      <c r="S5" s="85">
        <v>0</v>
      </c>
      <c r="T5" s="85">
        <v>23550.5</v>
      </c>
      <c r="U5" s="85">
        <v>0</v>
      </c>
      <c r="V5" s="85">
        <v>13079.841163499999</v>
      </c>
      <c r="W5" s="85">
        <v>10470.658836500001</v>
      </c>
      <c r="X5" s="85">
        <v>1484.369794</v>
      </c>
      <c r="Y5" s="85">
        <v>1444.5872139999999</v>
      </c>
      <c r="Z5" s="85">
        <v>1444.5872139999999</v>
      </c>
      <c r="AA5" s="85">
        <v>1444.5872139999999</v>
      </c>
    </row>
    <row r="6" spans="1:27" ht="63.75" hidden="1" customHeight="1" x14ac:dyDescent="0.25">
      <c r="A6" s="82" t="s">
        <v>57</v>
      </c>
      <c r="B6" s="83" t="s">
        <v>58</v>
      </c>
      <c r="C6" s="84" t="s">
        <v>98</v>
      </c>
      <c r="D6" s="82" t="s">
        <v>29</v>
      </c>
      <c r="E6" s="82" t="s">
        <v>181</v>
      </c>
      <c r="F6" s="82" t="s">
        <v>181</v>
      </c>
      <c r="G6" s="82" t="s">
        <v>182</v>
      </c>
      <c r="H6" s="82"/>
      <c r="I6" s="82"/>
      <c r="J6" s="82"/>
      <c r="K6" s="82"/>
      <c r="L6" s="82"/>
      <c r="M6" s="82" t="s">
        <v>30</v>
      </c>
      <c r="N6" s="82" t="s">
        <v>31</v>
      </c>
      <c r="O6" s="82" t="s">
        <v>32</v>
      </c>
      <c r="P6" s="83" t="s">
        <v>99</v>
      </c>
      <c r="Q6" s="85">
        <v>7317.1</v>
      </c>
      <c r="R6" s="85">
        <v>0</v>
      </c>
      <c r="S6" s="85">
        <v>0</v>
      </c>
      <c r="T6" s="85">
        <v>7317.1</v>
      </c>
      <c r="U6" s="85">
        <v>0</v>
      </c>
      <c r="V6" s="85">
        <v>760.72953199999995</v>
      </c>
      <c r="W6" s="85">
        <v>6556.3704680000001</v>
      </c>
      <c r="X6" s="85">
        <v>0</v>
      </c>
      <c r="Y6" s="85">
        <v>0</v>
      </c>
      <c r="Z6" s="85">
        <v>0</v>
      </c>
      <c r="AA6" s="85">
        <v>0</v>
      </c>
    </row>
    <row r="7" spans="1:27" ht="63.75" hidden="1" customHeight="1" x14ac:dyDescent="0.25">
      <c r="A7" s="82" t="s">
        <v>57</v>
      </c>
      <c r="B7" s="83" t="s">
        <v>58</v>
      </c>
      <c r="C7" s="84" t="s">
        <v>100</v>
      </c>
      <c r="D7" s="82" t="s">
        <v>29</v>
      </c>
      <c r="E7" s="82" t="s">
        <v>181</v>
      </c>
      <c r="F7" s="82" t="s">
        <v>181</v>
      </c>
      <c r="G7" s="82" t="s">
        <v>183</v>
      </c>
      <c r="H7" s="82"/>
      <c r="I7" s="82"/>
      <c r="J7" s="82"/>
      <c r="K7" s="82"/>
      <c r="L7" s="82"/>
      <c r="M7" s="82" t="s">
        <v>30</v>
      </c>
      <c r="N7" s="82" t="s">
        <v>31</v>
      </c>
      <c r="O7" s="82" t="s">
        <v>32</v>
      </c>
      <c r="P7" s="83" t="s">
        <v>101</v>
      </c>
      <c r="Q7" s="85">
        <v>3836.2</v>
      </c>
      <c r="R7" s="85">
        <v>0</v>
      </c>
      <c r="S7" s="85">
        <v>0</v>
      </c>
      <c r="T7" s="85">
        <v>3836.2</v>
      </c>
      <c r="U7" s="85">
        <v>0</v>
      </c>
      <c r="V7" s="85">
        <v>1963.1513445000001</v>
      </c>
      <c r="W7" s="85">
        <v>1873.0486555</v>
      </c>
      <c r="X7" s="85">
        <v>214.901128</v>
      </c>
      <c r="Y7" s="85">
        <v>162.82080999999999</v>
      </c>
      <c r="Z7" s="85">
        <v>162.82080999999999</v>
      </c>
      <c r="AA7" s="85">
        <v>162.82080999999999</v>
      </c>
    </row>
    <row r="8" spans="1:27" ht="63.75" hidden="1" customHeight="1" x14ac:dyDescent="0.25">
      <c r="A8" s="82" t="s">
        <v>57</v>
      </c>
      <c r="B8" s="83" t="s">
        <v>58</v>
      </c>
      <c r="C8" s="84" t="s">
        <v>102</v>
      </c>
      <c r="D8" s="82" t="s">
        <v>29</v>
      </c>
      <c r="E8" s="82" t="s">
        <v>182</v>
      </c>
      <c r="F8" s="82" t="s">
        <v>181</v>
      </c>
      <c r="G8" s="82"/>
      <c r="H8" s="82"/>
      <c r="I8" s="82"/>
      <c r="J8" s="82"/>
      <c r="K8" s="82"/>
      <c r="L8" s="82"/>
      <c r="M8" s="82" t="s">
        <v>30</v>
      </c>
      <c r="N8" s="82" t="s">
        <v>31</v>
      </c>
      <c r="O8" s="82" t="s">
        <v>32</v>
      </c>
      <c r="P8" s="83" t="s">
        <v>103</v>
      </c>
      <c r="Q8" s="85">
        <v>20.2</v>
      </c>
      <c r="R8" s="85">
        <v>7</v>
      </c>
      <c r="S8" s="85">
        <v>7</v>
      </c>
      <c r="T8" s="85">
        <v>20.2</v>
      </c>
      <c r="U8" s="85">
        <v>0</v>
      </c>
      <c r="V8" s="85">
        <v>20.2</v>
      </c>
      <c r="W8" s="85">
        <v>0</v>
      </c>
      <c r="X8" s="85">
        <v>0</v>
      </c>
      <c r="Y8" s="85">
        <v>0</v>
      </c>
      <c r="Z8" s="85">
        <v>0</v>
      </c>
      <c r="AA8" s="85">
        <v>0</v>
      </c>
    </row>
    <row r="9" spans="1:27" ht="63.75" hidden="1" customHeight="1" x14ac:dyDescent="0.25">
      <c r="A9" s="82" t="s">
        <v>57</v>
      </c>
      <c r="B9" s="83" t="s">
        <v>58</v>
      </c>
      <c r="C9" s="84" t="s">
        <v>104</v>
      </c>
      <c r="D9" s="82" t="s">
        <v>29</v>
      </c>
      <c r="E9" s="82" t="s">
        <v>182</v>
      </c>
      <c r="F9" s="82" t="s">
        <v>182</v>
      </c>
      <c r="G9" s="82"/>
      <c r="H9" s="82"/>
      <c r="I9" s="82"/>
      <c r="J9" s="82"/>
      <c r="K9" s="82"/>
      <c r="L9" s="82"/>
      <c r="M9" s="82" t="s">
        <v>30</v>
      </c>
      <c r="N9" s="82" t="s">
        <v>31</v>
      </c>
      <c r="O9" s="82" t="s">
        <v>32</v>
      </c>
      <c r="P9" s="83" t="s">
        <v>105</v>
      </c>
      <c r="Q9" s="85">
        <v>7599.3999990000002</v>
      </c>
      <c r="R9" s="85">
        <v>19.000001000000001</v>
      </c>
      <c r="S9" s="85">
        <v>19</v>
      </c>
      <c r="T9" s="85">
        <v>7599.4</v>
      </c>
      <c r="U9" s="85">
        <v>0</v>
      </c>
      <c r="V9" s="85">
        <v>5966.0640716300004</v>
      </c>
      <c r="W9" s="85">
        <v>1633.3359283699999</v>
      </c>
      <c r="X9" s="85">
        <v>3019.15741063</v>
      </c>
      <c r="Y9" s="85">
        <v>449.402264</v>
      </c>
      <c r="Z9" s="85">
        <v>449.402264</v>
      </c>
      <c r="AA9" s="85">
        <v>432</v>
      </c>
    </row>
    <row r="10" spans="1:27" ht="63.75" hidden="1" customHeight="1" x14ac:dyDescent="0.25">
      <c r="A10" s="82" t="s">
        <v>57</v>
      </c>
      <c r="B10" s="83" t="s">
        <v>58</v>
      </c>
      <c r="C10" s="84" t="s">
        <v>107</v>
      </c>
      <c r="D10" s="82" t="s">
        <v>29</v>
      </c>
      <c r="E10" s="82" t="s">
        <v>183</v>
      </c>
      <c r="F10" s="82" t="s">
        <v>183</v>
      </c>
      <c r="G10" s="82" t="s">
        <v>181</v>
      </c>
      <c r="H10" s="82" t="s">
        <v>184</v>
      </c>
      <c r="I10" s="82"/>
      <c r="J10" s="82"/>
      <c r="K10" s="82"/>
      <c r="L10" s="82"/>
      <c r="M10" s="82" t="s">
        <v>30</v>
      </c>
      <c r="N10" s="82" t="s">
        <v>31</v>
      </c>
      <c r="O10" s="82" t="s">
        <v>32</v>
      </c>
      <c r="P10" s="83" t="s">
        <v>33</v>
      </c>
      <c r="Q10" s="85">
        <v>554.1</v>
      </c>
      <c r="R10" s="85">
        <v>0</v>
      </c>
      <c r="S10" s="85">
        <v>0</v>
      </c>
      <c r="T10" s="85">
        <v>554.1</v>
      </c>
      <c r="U10" s="85">
        <v>0</v>
      </c>
      <c r="V10" s="85">
        <v>373.097734</v>
      </c>
      <c r="W10" s="85">
        <v>181.00226599999999</v>
      </c>
      <c r="X10" s="85">
        <v>190.7534</v>
      </c>
      <c r="Y10" s="85">
        <v>0</v>
      </c>
      <c r="Z10" s="85">
        <v>0</v>
      </c>
      <c r="AA10" s="85">
        <v>0</v>
      </c>
    </row>
    <row r="11" spans="1:27" ht="63.75" hidden="1" customHeight="1" x14ac:dyDescent="0.25">
      <c r="A11" s="82" t="s">
        <v>57</v>
      </c>
      <c r="B11" s="83" t="s">
        <v>58</v>
      </c>
      <c r="C11" s="84" t="s">
        <v>111</v>
      </c>
      <c r="D11" s="82" t="s">
        <v>29</v>
      </c>
      <c r="E11" s="82" t="s">
        <v>183</v>
      </c>
      <c r="F11" s="82" t="s">
        <v>183</v>
      </c>
      <c r="G11" s="82" t="s">
        <v>181</v>
      </c>
      <c r="H11" s="82" t="s">
        <v>186</v>
      </c>
      <c r="I11" s="82"/>
      <c r="J11" s="82"/>
      <c r="K11" s="82"/>
      <c r="L11" s="82"/>
      <c r="M11" s="82" t="s">
        <v>30</v>
      </c>
      <c r="N11" s="82" t="s">
        <v>31</v>
      </c>
      <c r="O11" s="82" t="s">
        <v>32</v>
      </c>
      <c r="P11" s="83" t="s">
        <v>36</v>
      </c>
      <c r="Q11" s="85">
        <v>6604.4</v>
      </c>
      <c r="R11" s="85">
        <v>0</v>
      </c>
      <c r="S11" s="85">
        <v>0</v>
      </c>
      <c r="T11" s="85">
        <v>6604.4</v>
      </c>
      <c r="U11" s="85">
        <v>0</v>
      </c>
      <c r="V11" s="85">
        <v>2165.4143779999999</v>
      </c>
      <c r="W11" s="85">
        <v>4438.9856220000001</v>
      </c>
      <c r="X11" s="85">
        <v>802.63182600000005</v>
      </c>
      <c r="Y11" s="85">
        <v>0</v>
      </c>
      <c r="Z11" s="85">
        <v>0</v>
      </c>
      <c r="AA11" s="85">
        <v>0</v>
      </c>
    </row>
    <row r="12" spans="1:27" ht="63.75" hidden="1" customHeight="1" x14ac:dyDescent="0.25">
      <c r="A12" s="82" t="s">
        <v>57</v>
      </c>
      <c r="B12" s="83" t="s">
        <v>58</v>
      </c>
      <c r="C12" s="84" t="s">
        <v>297</v>
      </c>
      <c r="D12" s="82" t="s">
        <v>29</v>
      </c>
      <c r="E12" s="82" t="s">
        <v>183</v>
      </c>
      <c r="F12" s="82" t="s">
        <v>183</v>
      </c>
      <c r="G12" s="82" t="s">
        <v>181</v>
      </c>
      <c r="H12" s="82" t="s">
        <v>298</v>
      </c>
      <c r="I12" s="82"/>
      <c r="J12" s="82"/>
      <c r="K12" s="82"/>
      <c r="L12" s="82"/>
      <c r="M12" s="82" t="s">
        <v>30</v>
      </c>
      <c r="N12" s="82" t="s">
        <v>31</v>
      </c>
      <c r="O12" s="82" t="s">
        <v>32</v>
      </c>
      <c r="P12" s="83" t="s">
        <v>299</v>
      </c>
      <c r="Q12" s="85">
        <v>1400</v>
      </c>
      <c r="R12" s="85">
        <v>0</v>
      </c>
      <c r="S12" s="85">
        <v>0</v>
      </c>
      <c r="T12" s="85">
        <v>1400</v>
      </c>
      <c r="U12" s="85">
        <v>0</v>
      </c>
      <c r="V12" s="85">
        <v>1167.040197</v>
      </c>
      <c r="W12" s="85">
        <v>232.95980299999999</v>
      </c>
      <c r="X12" s="85">
        <v>277.34826299999997</v>
      </c>
      <c r="Y12" s="85">
        <v>0</v>
      </c>
      <c r="Z12" s="85">
        <v>0</v>
      </c>
      <c r="AA12" s="85">
        <v>0</v>
      </c>
    </row>
    <row r="13" spans="1:27" ht="63.75" hidden="1" customHeight="1" x14ac:dyDescent="0.25">
      <c r="A13" s="82" t="s">
        <v>57</v>
      </c>
      <c r="B13" s="83" t="s">
        <v>58</v>
      </c>
      <c r="C13" s="84" t="s">
        <v>115</v>
      </c>
      <c r="D13" s="82" t="s">
        <v>29</v>
      </c>
      <c r="E13" s="82" t="s">
        <v>183</v>
      </c>
      <c r="F13" s="82" t="s">
        <v>183</v>
      </c>
      <c r="G13" s="82" t="s">
        <v>182</v>
      </c>
      <c r="H13" s="82" t="s">
        <v>188</v>
      </c>
      <c r="I13" s="82"/>
      <c r="J13" s="82"/>
      <c r="K13" s="82"/>
      <c r="L13" s="82"/>
      <c r="M13" s="82" t="s">
        <v>30</v>
      </c>
      <c r="N13" s="82" t="s">
        <v>31</v>
      </c>
      <c r="O13" s="82" t="s">
        <v>32</v>
      </c>
      <c r="P13" s="83" t="s">
        <v>116</v>
      </c>
      <c r="Q13" s="85">
        <v>5735.9</v>
      </c>
      <c r="R13" s="85">
        <v>0</v>
      </c>
      <c r="S13" s="85">
        <v>0</v>
      </c>
      <c r="T13" s="85">
        <v>5735.9</v>
      </c>
      <c r="U13" s="85">
        <v>0</v>
      </c>
      <c r="V13" s="85">
        <v>0</v>
      </c>
      <c r="W13" s="85">
        <v>5735.9</v>
      </c>
      <c r="X13" s="85">
        <v>0</v>
      </c>
      <c r="Y13" s="85">
        <v>0</v>
      </c>
      <c r="Z13" s="85">
        <v>0</v>
      </c>
      <c r="AA13" s="85">
        <v>0</v>
      </c>
    </row>
    <row r="14" spans="1:27" ht="63.75" hidden="1" customHeight="1" x14ac:dyDescent="0.25">
      <c r="A14" s="82" t="s">
        <v>57</v>
      </c>
      <c r="B14" s="83" t="s">
        <v>58</v>
      </c>
      <c r="C14" s="84" t="s">
        <v>117</v>
      </c>
      <c r="D14" s="82" t="s">
        <v>29</v>
      </c>
      <c r="E14" s="82" t="s">
        <v>183</v>
      </c>
      <c r="F14" s="82" t="s">
        <v>183</v>
      </c>
      <c r="G14" s="82" t="s">
        <v>182</v>
      </c>
      <c r="H14" s="82" t="s">
        <v>189</v>
      </c>
      <c r="I14" s="82"/>
      <c r="J14" s="82"/>
      <c r="K14" s="82"/>
      <c r="L14" s="82"/>
      <c r="M14" s="82" t="s">
        <v>30</v>
      </c>
      <c r="N14" s="82" t="s">
        <v>31</v>
      </c>
      <c r="O14" s="82" t="s">
        <v>32</v>
      </c>
      <c r="P14" s="83" t="s">
        <v>118</v>
      </c>
      <c r="Q14" s="85">
        <v>4082.1</v>
      </c>
      <c r="R14" s="85">
        <v>0</v>
      </c>
      <c r="S14" s="85">
        <v>0</v>
      </c>
      <c r="T14" s="85">
        <v>4082.1</v>
      </c>
      <c r="U14" s="85">
        <v>0</v>
      </c>
      <c r="V14" s="85">
        <v>4082.1</v>
      </c>
      <c r="W14" s="85">
        <v>0</v>
      </c>
      <c r="X14" s="85">
        <v>4082.1</v>
      </c>
      <c r="Y14" s="85">
        <v>340.17500000000001</v>
      </c>
      <c r="Z14" s="85">
        <v>340.17500000000001</v>
      </c>
      <c r="AA14" s="85">
        <v>336.88463100000001</v>
      </c>
    </row>
    <row r="15" spans="1:27" ht="63.75" hidden="1" customHeight="1" x14ac:dyDescent="0.25">
      <c r="A15" s="82" t="s">
        <v>57</v>
      </c>
      <c r="B15" s="83" t="s">
        <v>58</v>
      </c>
      <c r="C15" s="84" t="s">
        <v>119</v>
      </c>
      <c r="D15" s="82" t="s">
        <v>29</v>
      </c>
      <c r="E15" s="82" t="s">
        <v>183</v>
      </c>
      <c r="F15" s="82" t="s">
        <v>183</v>
      </c>
      <c r="G15" s="82" t="s">
        <v>182</v>
      </c>
      <c r="H15" s="82" t="s">
        <v>190</v>
      </c>
      <c r="I15" s="82"/>
      <c r="J15" s="82"/>
      <c r="K15" s="82"/>
      <c r="L15" s="82"/>
      <c r="M15" s="82" t="s">
        <v>30</v>
      </c>
      <c r="N15" s="82" t="s">
        <v>31</v>
      </c>
      <c r="O15" s="82" t="s">
        <v>32</v>
      </c>
      <c r="P15" s="83" t="s">
        <v>120</v>
      </c>
      <c r="Q15" s="85">
        <v>2900.4</v>
      </c>
      <c r="R15" s="85">
        <v>0</v>
      </c>
      <c r="S15" s="85">
        <v>0</v>
      </c>
      <c r="T15" s="85">
        <v>2900.4</v>
      </c>
      <c r="U15" s="85">
        <v>0</v>
      </c>
      <c r="V15" s="85">
        <v>0</v>
      </c>
      <c r="W15" s="85">
        <v>2900.4</v>
      </c>
      <c r="X15" s="85">
        <v>0</v>
      </c>
      <c r="Y15" s="85">
        <v>0</v>
      </c>
      <c r="Z15" s="85">
        <v>0</v>
      </c>
      <c r="AA15" s="85">
        <v>0</v>
      </c>
    </row>
    <row r="16" spans="1:27" ht="63.75" hidden="1" customHeight="1" x14ac:dyDescent="0.25">
      <c r="A16" s="82" t="s">
        <v>57</v>
      </c>
      <c r="B16" s="83" t="s">
        <v>58</v>
      </c>
      <c r="C16" s="84" t="s">
        <v>121</v>
      </c>
      <c r="D16" s="82" t="s">
        <v>29</v>
      </c>
      <c r="E16" s="82" t="s">
        <v>183</v>
      </c>
      <c r="F16" s="82" t="s">
        <v>183</v>
      </c>
      <c r="G16" s="82" t="s">
        <v>182</v>
      </c>
      <c r="H16" s="82" t="s">
        <v>191</v>
      </c>
      <c r="I16" s="82"/>
      <c r="J16" s="82"/>
      <c r="K16" s="82"/>
      <c r="L16" s="82"/>
      <c r="M16" s="82" t="s">
        <v>30</v>
      </c>
      <c r="N16" s="82" t="s">
        <v>31</v>
      </c>
      <c r="O16" s="82" t="s">
        <v>32</v>
      </c>
      <c r="P16" s="83" t="s">
        <v>122</v>
      </c>
      <c r="Q16" s="85">
        <v>2257.8000000000002</v>
      </c>
      <c r="R16" s="85">
        <v>0</v>
      </c>
      <c r="S16" s="85">
        <v>0</v>
      </c>
      <c r="T16" s="85">
        <v>2257.8000000000002</v>
      </c>
      <c r="U16" s="85">
        <v>0</v>
      </c>
      <c r="V16" s="85">
        <v>0</v>
      </c>
      <c r="W16" s="85">
        <v>2257.8000000000002</v>
      </c>
      <c r="X16" s="85">
        <v>0</v>
      </c>
      <c r="Y16" s="85">
        <v>0</v>
      </c>
      <c r="Z16" s="85">
        <v>0</v>
      </c>
      <c r="AA16" s="85">
        <v>0</v>
      </c>
    </row>
    <row r="17" spans="1:27" ht="63.75" hidden="1" customHeight="1" x14ac:dyDescent="0.25">
      <c r="A17" s="82" t="s">
        <v>57</v>
      </c>
      <c r="B17" s="83" t="s">
        <v>58</v>
      </c>
      <c r="C17" s="84" t="s">
        <v>123</v>
      </c>
      <c r="D17" s="82" t="s">
        <v>29</v>
      </c>
      <c r="E17" s="82" t="s">
        <v>183</v>
      </c>
      <c r="F17" s="82" t="s">
        <v>183</v>
      </c>
      <c r="G17" s="82" t="s">
        <v>182</v>
      </c>
      <c r="H17" s="82" t="s">
        <v>192</v>
      </c>
      <c r="I17" s="82"/>
      <c r="J17" s="82"/>
      <c r="K17" s="82"/>
      <c r="L17" s="82"/>
      <c r="M17" s="82" t="s">
        <v>30</v>
      </c>
      <c r="N17" s="82" t="s">
        <v>31</v>
      </c>
      <c r="O17" s="82" t="s">
        <v>32</v>
      </c>
      <c r="P17" s="83" t="s">
        <v>124</v>
      </c>
      <c r="Q17" s="85">
        <v>2897</v>
      </c>
      <c r="R17" s="85">
        <v>0</v>
      </c>
      <c r="S17" s="85">
        <v>0</v>
      </c>
      <c r="T17" s="85">
        <v>2897</v>
      </c>
      <c r="U17" s="85">
        <v>0</v>
      </c>
      <c r="V17" s="85">
        <v>0</v>
      </c>
      <c r="W17" s="85">
        <v>2897</v>
      </c>
      <c r="X17" s="85">
        <v>0</v>
      </c>
      <c r="Y17" s="85">
        <v>0</v>
      </c>
      <c r="Z17" s="85">
        <v>0</v>
      </c>
      <c r="AA17" s="85">
        <v>0</v>
      </c>
    </row>
    <row r="18" spans="1:27" ht="63.75" hidden="1" customHeight="1" x14ac:dyDescent="0.25">
      <c r="A18" s="82" t="s">
        <v>57</v>
      </c>
      <c r="B18" s="83" t="s">
        <v>58</v>
      </c>
      <c r="C18" s="84" t="s">
        <v>125</v>
      </c>
      <c r="D18" s="82" t="s">
        <v>29</v>
      </c>
      <c r="E18" s="82" t="s">
        <v>183</v>
      </c>
      <c r="F18" s="82" t="s">
        <v>183</v>
      </c>
      <c r="G18" s="82" t="s">
        <v>182</v>
      </c>
      <c r="H18" s="82" t="s">
        <v>193</v>
      </c>
      <c r="I18" s="82"/>
      <c r="J18" s="82"/>
      <c r="K18" s="82"/>
      <c r="L18" s="82"/>
      <c r="M18" s="82" t="s">
        <v>30</v>
      </c>
      <c r="N18" s="82" t="s">
        <v>31</v>
      </c>
      <c r="O18" s="82" t="s">
        <v>32</v>
      </c>
      <c r="P18" s="83" t="s">
        <v>126</v>
      </c>
      <c r="Q18" s="85">
        <v>4585.3</v>
      </c>
      <c r="R18" s="85">
        <v>0</v>
      </c>
      <c r="S18" s="85">
        <v>0</v>
      </c>
      <c r="T18" s="85">
        <v>4585.3</v>
      </c>
      <c r="U18" s="85">
        <v>0</v>
      </c>
      <c r="V18" s="85">
        <v>0</v>
      </c>
      <c r="W18" s="85">
        <v>4585.3</v>
      </c>
      <c r="X18" s="85">
        <v>0</v>
      </c>
      <c r="Y18" s="85">
        <v>0</v>
      </c>
      <c r="Z18" s="85">
        <v>0</v>
      </c>
      <c r="AA18" s="85">
        <v>0</v>
      </c>
    </row>
    <row r="19" spans="1:27" s="115" customFormat="1" ht="33.75" x14ac:dyDescent="0.25">
      <c r="A19" s="132" t="s">
        <v>57</v>
      </c>
      <c r="B19" s="133" t="s">
        <v>58</v>
      </c>
      <c r="C19" s="134" t="s">
        <v>128</v>
      </c>
      <c r="D19" s="132" t="s">
        <v>29</v>
      </c>
      <c r="E19" s="132" t="s">
        <v>183</v>
      </c>
      <c r="F19" s="132" t="s">
        <v>194</v>
      </c>
      <c r="G19" s="132" t="s">
        <v>181</v>
      </c>
      <c r="H19" s="132" t="s">
        <v>195</v>
      </c>
      <c r="I19" s="132"/>
      <c r="J19" s="132"/>
      <c r="K19" s="132"/>
      <c r="L19" s="132"/>
      <c r="M19" s="132" t="s">
        <v>30</v>
      </c>
      <c r="N19" s="132" t="s">
        <v>31</v>
      </c>
      <c r="O19" s="132" t="s">
        <v>32</v>
      </c>
      <c r="P19" s="257" t="s">
        <v>312</v>
      </c>
      <c r="Q19" s="125" t="e">
        <f>+#REF!/$Q$3</f>
        <v>#REF!</v>
      </c>
      <c r="R19" s="125" t="e">
        <f>+#REF!/$Q$3</f>
        <v>#REF!</v>
      </c>
      <c r="S19" s="125" t="e">
        <f>+#REF!/$Q$3</f>
        <v>#REF!</v>
      </c>
      <c r="T19" s="125" t="e">
        <f>+#REF!/$Q$3</f>
        <v>#REF!</v>
      </c>
      <c r="U19" s="125" t="e">
        <f>+#REF!/$Q$3</f>
        <v>#REF!</v>
      </c>
      <c r="V19" s="573" t="e">
        <f>+#REF!/$Q$3</f>
        <v>#REF!</v>
      </c>
      <c r="W19" s="125" t="e">
        <f>+#REF!/$Q$3</f>
        <v>#REF!</v>
      </c>
      <c r="X19" s="125" t="e">
        <f>+#REF!/$Q$3</f>
        <v>#REF!</v>
      </c>
      <c r="Y19" s="125" t="e">
        <f>+#REF!/$Q$3</f>
        <v>#REF!</v>
      </c>
      <c r="Z19" s="125" t="e">
        <f>+#REF!/$Q$3</f>
        <v>#REF!</v>
      </c>
      <c r="AA19" s="125" t="e">
        <f>+#REF!/$Q$3</f>
        <v>#REF!</v>
      </c>
    </row>
    <row r="20" spans="1:27" ht="63.75" hidden="1" customHeight="1" x14ac:dyDescent="0.25">
      <c r="A20" s="82" t="s">
        <v>57</v>
      </c>
      <c r="B20" s="83" t="s">
        <v>58</v>
      </c>
      <c r="C20" s="84" t="s">
        <v>129</v>
      </c>
      <c r="D20" s="82" t="s">
        <v>29</v>
      </c>
      <c r="E20" s="82" t="s">
        <v>183</v>
      </c>
      <c r="F20" s="82" t="s">
        <v>196</v>
      </c>
      <c r="G20" s="82" t="s">
        <v>181</v>
      </c>
      <c r="H20" s="82" t="s">
        <v>197</v>
      </c>
      <c r="I20" s="82"/>
      <c r="J20" s="82"/>
      <c r="K20" s="82"/>
      <c r="L20" s="82"/>
      <c r="M20" s="82" t="s">
        <v>30</v>
      </c>
      <c r="N20" s="82" t="s">
        <v>31</v>
      </c>
      <c r="O20" s="82" t="s">
        <v>32</v>
      </c>
      <c r="P20" s="83" t="s">
        <v>130</v>
      </c>
      <c r="Q20" s="125">
        <v>9.9999999999999989E-277</v>
      </c>
      <c r="R20" s="125">
        <v>9.9999999999999989E-277</v>
      </c>
      <c r="S20" s="125">
        <v>9.9999999999999989E-277</v>
      </c>
      <c r="T20" s="125">
        <v>9.9999999999999989E-277</v>
      </c>
      <c r="U20" s="125">
        <v>9.9999999999999989E-277</v>
      </c>
      <c r="V20" s="125">
        <v>9.9999999999999989E-277</v>
      </c>
      <c r="W20" s="125">
        <v>9.9999999999999989E-277</v>
      </c>
      <c r="X20" s="125">
        <v>9.9999999999999989E-277</v>
      </c>
      <c r="Y20" s="125">
        <v>9.9999999999999989E-277</v>
      </c>
      <c r="Z20" s="125">
        <v>9.9999999999999989E-277</v>
      </c>
      <c r="AA20" s="125">
        <v>9.9999999999999989E-277</v>
      </c>
    </row>
    <row r="21" spans="1:27" ht="63.75" hidden="1" customHeight="1" x14ac:dyDescent="0.25">
      <c r="A21" s="82" t="s">
        <v>57</v>
      </c>
      <c r="B21" s="83" t="s">
        <v>58</v>
      </c>
      <c r="C21" s="84" t="s">
        <v>131</v>
      </c>
      <c r="D21" s="82" t="s">
        <v>29</v>
      </c>
      <c r="E21" s="82" t="s">
        <v>183</v>
      </c>
      <c r="F21" s="82" t="s">
        <v>196</v>
      </c>
      <c r="G21" s="82" t="s">
        <v>181</v>
      </c>
      <c r="H21" s="82" t="s">
        <v>195</v>
      </c>
      <c r="I21" s="82"/>
      <c r="J21" s="82"/>
      <c r="K21" s="82"/>
      <c r="L21" s="82"/>
      <c r="M21" s="82" t="s">
        <v>30</v>
      </c>
      <c r="N21" s="82" t="s">
        <v>31</v>
      </c>
      <c r="O21" s="82" t="s">
        <v>32</v>
      </c>
      <c r="P21" s="83" t="s">
        <v>132</v>
      </c>
      <c r="Q21" s="125">
        <v>9.9999999999999989E-277</v>
      </c>
      <c r="R21" s="125">
        <v>9.9999999999999989E-277</v>
      </c>
      <c r="S21" s="125">
        <v>9.9999999999999989E-277</v>
      </c>
      <c r="T21" s="125">
        <v>9.9999999999999989E-277</v>
      </c>
      <c r="U21" s="125">
        <v>9.9999999999999989E-277</v>
      </c>
      <c r="V21" s="125">
        <v>9.9999999999999989E-277</v>
      </c>
      <c r="W21" s="125">
        <v>9.9999999999999989E-277</v>
      </c>
      <c r="X21" s="125">
        <v>9.9999999999999989E-277</v>
      </c>
      <c r="Y21" s="125">
        <v>9.9999999999999989E-277</v>
      </c>
      <c r="Z21" s="125">
        <v>9.9999999999999989E-277</v>
      </c>
      <c r="AA21" s="125">
        <v>9.9999999999999989E-277</v>
      </c>
    </row>
    <row r="22" spans="1:27" ht="63.75" hidden="1" customHeight="1" x14ac:dyDescent="0.25">
      <c r="A22" s="82" t="s">
        <v>57</v>
      </c>
      <c r="B22" s="83" t="s">
        <v>58</v>
      </c>
      <c r="C22" s="84" t="s">
        <v>133</v>
      </c>
      <c r="D22" s="82" t="s">
        <v>29</v>
      </c>
      <c r="E22" s="82" t="s">
        <v>183</v>
      </c>
      <c r="F22" s="82" t="s">
        <v>196</v>
      </c>
      <c r="G22" s="82" t="s">
        <v>181</v>
      </c>
      <c r="H22" s="82" t="s">
        <v>198</v>
      </c>
      <c r="I22" s="82"/>
      <c r="J22" s="82"/>
      <c r="K22" s="82"/>
      <c r="L22" s="82"/>
      <c r="M22" s="82" t="s">
        <v>30</v>
      </c>
      <c r="N22" s="82" t="s">
        <v>31</v>
      </c>
      <c r="O22" s="82" t="s">
        <v>32</v>
      </c>
      <c r="P22" s="83" t="s">
        <v>34</v>
      </c>
      <c r="Q22" s="125">
        <v>9.9999999999999989E-277</v>
      </c>
      <c r="R22" s="125">
        <v>9.9999999999999989E-277</v>
      </c>
      <c r="S22" s="125">
        <v>9.9999999999999989E-277</v>
      </c>
      <c r="T22" s="125">
        <v>9.9999999999999989E-277</v>
      </c>
      <c r="U22" s="125">
        <v>9.9999999999999989E-277</v>
      </c>
      <c r="V22" s="125">
        <v>9.9999999999999989E-277</v>
      </c>
      <c r="W22" s="125">
        <v>9.9999999999999989E-277</v>
      </c>
      <c r="X22" s="125">
        <v>9.9999999999999989E-277</v>
      </c>
      <c r="Y22" s="125">
        <v>9.9999999999999989E-277</v>
      </c>
      <c r="Z22" s="125">
        <v>9.9999999999999989E-277</v>
      </c>
      <c r="AA22" s="125">
        <v>9.9999999999999989E-277</v>
      </c>
    </row>
    <row r="23" spans="1:27" ht="63.75" hidden="1" customHeight="1" x14ac:dyDescent="0.25">
      <c r="A23" s="82" t="s">
        <v>57</v>
      </c>
      <c r="B23" s="83" t="s">
        <v>58</v>
      </c>
      <c r="C23" s="84" t="s">
        <v>134</v>
      </c>
      <c r="D23" s="82" t="s">
        <v>29</v>
      </c>
      <c r="E23" s="82" t="s">
        <v>183</v>
      </c>
      <c r="F23" s="82" t="s">
        <v>196</v>
      </c>
      <c r="G23" s="82" t="s">
        <v>181</v>
      </c>
      <c r="H23" s="82" t="s">
        <v>188</v>
      </c>
      <c r="I23" s="82"/>
      <c r="J23" s="82"/>
      <c r="K23" s="82"/>
      <c r="L23" s="82"/>
      <c r="M23" s="82" t="s">
        <v>30</v>
      </c>
      <c r="N23" s="82" t="s">
        <v>31</v>
      </c>
      <c r="O23" s="82" t="s">
        <v>32</v>
      </c>
      <c r="P23" s="83" t="s">
        <v>37</v>
      </c>
      <c r="Q23" s="125">
        <v>9.9999999999999989E-277</v>
      </c>
      <c r="R23" s="125">
        <v>9.9999999999999989E-277</v>
      </c>
      <c r="S23" s="125">
        <v>9.9999999999999989E-277</v>
      </c>
      <c r="T23" s="125">
        <v>9.9999999999999989E-277</v>
      </c>
      <c r="U23" s="125">
        <v>9.9999999999999989E-277</v>
      </c>
      <c r="V23" s="125">
        <v>9.9999999999999989E-277</v>
      </c>
      <c r="W23" s="125">
        <v>9.9999999999999989E-277</v>
      </c>
      <c r="X23" s="125">
        <v>9.9999999999999989E-277</v>
      </c>
      <c r="Y23" s="125">
        <v>9.9999999999999989E-277</v>
      </c>
      <c r="Z23" s="125">
        <v>9.9999999999999989E-277</v>
      </c>
      <c r="AA23" s="125">
        <v>9.9999999999999989E-277</v>
      </c>
    </row>
    <row r="24" spans="1:27" ht="63.75" hidden="1" customHeight="1" x14ac:dyDescent="0.25">
      <c r="A24" s="82" t="s">
        <v>57</v>
      </c>
      <c r="B24" s="83" t="s">
        <v>58</v>
      </c>
      <c r="C24" s="84" t="s">
        <v>135</v>
      </c>
      <c r="D24" s="82" t="s">
        <v>29</v>
      </c>
      <c r="E24" s="82" t="s">
        <v>183</v>
      </c>
      <c r="F24" s="82" t="s">
        <v>31</v>
      </c>
      <c r="G24" s="82" t="s">
        <v>181</v>
      </c>
      <c r="H24" s="82" t="s">
        <v>197</v>
      </c>
      <c r="I24" s="82"/>
      <c r="J24" s="82"/>
      <c r="K24" s="82"/>
      <c r="L24" s="82"/>
      <c r="M24" s="82" t="s">
        <v>30</v>
      </c>
      <c r="N24" s="82" t="s">
        <v>31</v>
      </c>
      <c r="O24" s="82" t="s">
        <v>32</v>
      </c>
      <c r="P24" s="83" t="s">
        <v>136</v>
      </c>
      <c r="Q24" s="125">
        <v>9.9999999999999989E-277</v>
      </c>
      <c r="R24" s="125">
        <v>9.9999999999999989E-277</v>
      </c>
      <c r="S24" s="125">
        <v>9.9999999999999989E-277</v>
      </c>
      <c r="T24" s="125">
        <v>9.9999999999999989E-277</v>
      </c>
      <c r="U24" s="125">
        <v>9.9999999999999989E-277</v>
      </c>
      <c r="V24" s="125">
        <v>9.9999999999999989E-277</v>
      </c>
      <c r="W24" s="125">
        <v>9.9999999999999989E-277</v>
      </c>
      <c r="X24" s="125">
        <v>9.9999999999999989E-277</v>
      </c>
      <c r="Y24" s="125">
        <v>9.9999999999999989E-277</v>
      </c>
      <c r="Z24" s="125">
        <v>9.9999999999999989E-277</v>
      </c>
      <c r="AA24" s="125">
        <v>9.9999999999999989E-277</v>
      </c>
    </row>
    <row r="25" spans="1:27" ht="63.75" hidden="1" customHeight="1" x14ac:dyDescent="0.25">
      <c r="A25" s="82" t="s">
        <v>57</v>
      </c>
      <c r="B25" s="83" t="s">
        <v>58</v>
      </c>
      <c r="C25" s="84" t="s">
        <v>137</v>
      </c>
      <c r="D25" s="82" t="s">
        <v>29</v>
      </c>
      <c r="E25" s="82" t="s">
        <v>183</v>
      </c>
      <c r="F25" s="82" t="s">
        <v>31</v>
      </c>
      <c r="G25" s="82" t="s">
        <v>181</v>
      </c>
      <c r="H25" s="82" t="s">
        <v>200</v>
      </c>
      <c r="I25" s="82"/>
      <c r="J25" s="82"/>
      <c r="K25" s="82"/>
      <c r="L25" s="82"/>
      <c r="M25" s="82" t="s">
        <v>30</v>
      </c>
      <c r="N25" s="82" t="s">
        <v>31</v>
      </c>
      <c r="O25" s="82" t="s">
        <v>32</v>
      </c>
      <c r="P25" s="83" t="s">
        <v>138</v>
      </c>
      <c r="Q25" s="125">
        <v>9.9999999999999989E-277</v>
      </c>
      <c r="R25" s="125">
        <v>9.9999999999999989E-277</v>
      </c>
      <c r="S25" s="125">
        <v>9.9999999999999989E-277</v>
      </c>
      <c r="T25" s="125">
        <v>9.9999999999999989E-277</v>
      </c>
      <c r="U25" s="125">
        <v>9.9999999999999989E-277</v>
      </c>
      <c r="V25" s="125">
        <v>9.9999999999999989E-277</v>
      </c>
      <c r="W25" s="125">
        <v>9.9999999999999989E-277</v>
      </c>
      <c r="X25" s="125">
        <v>9.9999999999999989E-277</v>
      </c>
      <c r="Y25" s="125">
        <v>9.9999999999999989E-277</v>
      </c>
      <c r="Z25" s="125">
        <v>9.9999999999999989E-277</v>
      </c>
      <c r="AA25" s="125">
        <v>9.9999999999999989E-277</v>
      </c>
    </row>
    <row r="26" spans="1:27" ht="63.75" hidden="1" customHeight="1" x14ac:dyDescent="0.25">
      <c r="A26" s="82" t="s">
        <v>57</v>
      </c>
      <c r="B26" s="83" t="s">
        <v>58</v>
      </c>
      <c r="C26" s="84" t="s">
        <v>139</v>
      </c>
      <c r="D26" s="82" t="s">
        <v>29</v>
      </c>
      <c r="E26" s="82" t="s">
        <v>183</v>
      </c>
      <c r="F26" s="82" t="s">
        <v>199</v>
      </c>
      <c r="G26" s="82" t="s">
        <v>201</v>
      </c>
      <c r="H26" s="82" t="s">
        <v>197</v>
      </c>
      <c r="I26" s="82"/>
      <c r="J26" s="82"/>
      <c r="K26" s="82"/>
      <c r="L26" s="82"/>
      <c r="M26" s="82" t="s">
        <v>30</v>
      </c>
      <c r="N26" s="82" t="s">
        <v>31</v>
      </c>
      <c r="O26" s="82" t="s">
        <v>32</v>
      </c>
      <c r="P26" s="83" t="s">
        <v>81</v>
      </c>
      <c r="Q26" s="125">
        <v>9.9999999999999989E-277</v>
      </c>
      <c r="R26" s="125">
        <v>9.9999999999999989E-277</v>
      </c>
      <c r="S26" s="125">
        <v>9.9999999999999989E-277</v>
      </c>
      <c r="T26" s="125">
        <v>9.9999999999999989E-277</v>
      </c>
      <c r="U26" s="125">
        <v>9.9999999999999989E-277</v>
      </c>
      <c r="V26" s="125">
        <v>9.9999999999999989E-277</v>
      </c>
      <c r="W26" s="125">
        <v>9.9999999999999989E-277</v>
      </c>
      <c r="X26" s="125">
        <v>9.9999999999999989E-277</v>
      </c>
      <c r="Y26" s="125">
        <v>9.9999999999999989E-277</v>
      </c>
      <c r="Z26" s="125">
        <v>9.9999999999999989E-277</v>
      </c>
      <c r="AA26" s="125">
        <v>9.9999999999999989E-277</v>
      </c>
    </row>
    <row r="27" spans="1:27" ht="63.75" hidden="1" customHeight="1" x14ac:dyDescent="0.25">
      <c r="A27" s="82" t="s">
        <v>57</v>
      </c>
      <c r="B27" s="83" t="s">
        <v>58</v>
      </c>
      <c r="C27" s="84" t="s">
        <v>140</v>
      </c>
      <c r="D27" s="82" t="s">
        <v>29</v>
      </c>
      <c r="E27" s="82" t="s">
        <v>201</v>
      </c>
      <c r="F27" s="82" t="s">
        <v>181</v>
      </c>
      <c r="G27" s="82"/>
      <c r="H27" s="82"/>
      <c r="I27" s="82"/>
      <c r="J27" s="82"/>
      <c r="K27" s="82"/>
      <c r="L27" s="82"/>
      <c r="M27" s="82" t="s">
        <v>30</v>
      </c>
      <c r="N27" s="82" t="s">
        <v>31</v>
      </c>
      <c r="O27" s="82" t="s">
        <v>32</v>
      </c>
      <c r="P27" s="83" t="s">
        <v>141</v>
      </c>
      <c r="Q27" s="125">
        <v>9.9999999999999989E-277</v>
      </c>
      <c r="R27" s="125">
        <v>9.9999999999999989E-277</v>
      </c>
      <c r="S27" s="125">
        <v>9.9999999999999989E-277</v>
      </c>
      <c r="T27" s="125">
        <v>9.9999999999999989E-277</v>
      </c>
      <c r="U27" s="125">
        <v>9.9999999999999989E-277</v>
      </c>
      <c r="V27" s="125">
        <v>9.9999999999999989E-277</v>
      </c>
      <c r="W27" s="125">
        <v>9.9999999999999989E-277</v>
      </c>
      <c r="X27" s="125">
        <v>9.9999999999999989E-277</v>
      </c>
      <c r="Y27" s="125">
        <v>9.9999999999999989E-277</v>
      </c>
      <c r="Z27" s="125">
        <v>9.9999999999999989E-277</v>
      </c>
      <c r="AA27" s="125">
        <v>9.9999999999999989E-277</v>
      </c>
    </row>
    <row r="28" spans="1:27" ht="63.75" hidden="1" customHeight="1" x14ac:dyDescent="0.25">
      <c r="A28" s="82" t="s">
        <v>57</v>
      </c>
      <c r="B28" s="83" t="s">
        <v>58</v>
      </c>
      <c r="C28" s="84" t="s">
        <v>142</v>
      </c>
      <c r="D28" s="82" t="s">
        <v>29</v>
      </c>
      <c r="E28" s="82" t="s">
        <v>201</v>
      </c>
      <c r="F28" s="82" t="s">
        <v>194</v>
      </c>
      <c r="G28" s="82" t="s">
        <v>181</v>
      </c>
      <c r="H28" s="82"/>
      <c r="I28" s="82"/>
      <c r="J28" s="82"/>
      <c r="K28" s="82"/>
      <c r="L28" s="82"/>
      <c r="M28" s="82" t="s">
        <v>30</v>
      </c>
      <c r="N28" s="82" t="s">
        <v>199</v>
      </c>
      <c r="O28" s="82" t="s">
        <v>202</v>
      </c>
      <c r="P28" s="83" t="s">
        <v>143</v>
      </c>
      <c r="Q28" s="125">
        <v>9.9999999999999989E-277</v>
      </c>
      <c r="R28" s="125">
        <v>9.9999999999999989E-277</v>
      </c>
      <c r="S28" s="125">
        <v>9.9999999999999989E-277</v>
      </c>
      <c r="T28" s="125">
        <v>9.9999999999999989E-277</v>
      </c>
      <c r="U28" s="125">
        <v>9.9999999999999989E-277</v>
      </c>
      <c r="V28" s="125">
        <v>9.9999999999999989E-277</v>
      </c>
      <c r="W28" s="125">
        <v>9.9999999999999989E-277</v>
      </c>
      <c r="X28" s="125">
        <v>9.9999999999999989E-277</v>
      </c>
      <c r="Y28" s="125">
        <v>9.9999999999999989E-277</v>
      </c>
      <c r="Z28" s="125">
        <v>9.9999999999999989E-277</v>
      </c>
      <c r="AA28" s="125">
        <v>9.9999999999999989E-277</v>
      </c>
    </row>
    <row r="29" spans="1:27" ht="63.75" hidden="1" customHeight="1" x14ac:dyDescent="0.25">
      <c r="A29" s="82" t="s">
        <v>57</v>
      </c>
      <c r="B29" s="83" t="s">
        <v>58</v>
      </c>
      <c r="C29" s="84" t="s">
        <v>145</v>
      </c>
      <c r="D29" s="82" t="s">
        <v>203</v>
      </c>
      <c r="E29" s="82" t="s">
        <v>204</v>
      </c>
      <c r="F29" s="82" t="s">
        <v>205</v>
      </c>
      <c r="G29" s="82" t="s">
        <v>207</v>
      </c>
      <c r="H29" s="82"/>
      <c r="I29" s="82"/>
      <c r="J29" s="82"/>
      <c r="K29" s="82"/>
      <c r="L29" s="82"/>
      <c r="M29" s="82" t="s">
        <v>30</v>
      </c>
      <c r="N29" s="82" t="s">
        <v>199</v>
      </c>
      <c r="O29" s="82" t="s">
        <v>32</v>
      </c>
      <c r="P29" s="83" t="s">
        <v>146</v>
      </c>
      <c r="Q29" s="125">
        <v>9.9999999999999989E-277</v>
      </c>
      <c r="R29" s="125">
        <v>9.9999999999999989E-277</v>
      </c>
      <c r="S29" s="125">
        <v>9.9999999999999989E-277</v>
      </c>
      <c r="T29" s="125">
        <v>9.9999999999999989E-277</v>
      </c>
      <c r="U29" s="125">
        <v>9.9999999999999989E-277</v>
      </c>
      <c r="V29" s="125">
        <v>9.9999999999999989E-277</v>
      </c>
      <c r="W29" s="125">
        <v>9.9999999999999989E-277</v>
      </c>
      <c r="X29" s="125">
        <v>9.9999999999999989E-277</v>
      </c>
      <c r="Y29" s="125">
        <v>9.9999999999999989E-277</v>
      </c>
      <c r="Z29" s="125">
        <v>9.9999999999999989E-277</v>
      </c>
      <c r="AA29" s="125">
        <v>9.9999999999999989E-277</v>
      </c>
    </row>
    <row r="30" spans="1:27" ht="63.75" hidden="1" customHeight="1" x14ac:dyDescent="0.25">
      <c r="A30" s="82" t="s">
        <v>57</v>
      </c>
      <c r="B30" s="83" t="s">
        <v>58</v>
      </c>
      <c r="C30" s="84" t="s">
        <v>221</v>
      </c>
      <c r="D30" s="82" t="s">
        <v>203</v>
      </c>
      <c r="E30" s="82" t="s">
        <v>204</v>
      </c>
      <c r="F30" s="82" t="s">
        <v>205</v>
      </c>
      <c r="G30" s="82" t="s">
        <v>222</v>
      </c>
      <c r="H30" s="82"/>
      <c r="I30" s="82"/>
      <c r="J30" s="82"/>
      <c r="K30" s="82"/>
      <c r="L30" s="82"/>
      <c r="M30" s="82" t="s">
        <v>30</v>
      </c>
      <c r="N30" s="82" t="s">
        <v>199</v>
      </c>
      <c r="O30" s="82" t="s">
        <v>32</v>
      </c>
      <c r="P30" s="83" t="s">
        <v>293</v>
      </c>
      <c r="Q30" s="125">
        <v>9.9999999999999989E-277</v>
      </c>
      <c r="R30" s="125">
        <v>9.9999999999999989E-277</v>
      </c>
      <c r="S30" s="125">
        <v>9.9999999999999989E-277</v>
      </c>
      <c r="T30" s="125">
        <v>9.9999999999999989E-277</v>
      </c>
      <c r="U30" s="125">
        <v>9.9999999999999989E-277</v>
      </c>
      <c r="V30" s="125">
        <v>9.9999999999999989E-277</v>
      </c>
      <c r="W30" s="125">
        <v>9.9999999999999989E-277</v>
      </c>
      <c r="X30" s="125">
        <v>9.9999999999999989E-277</v>
      </c>
      <c r="Y30" s="125">
        <v>9.9999999999999989E-277</v>
      </c>
      <c r="Z30" s="125">
        <v>9.9999999999999989E-277</v>
      </c>
      <c r="AA30" s="125">
        <v>9.9999999999999989E-277</v>
      </c>
    </row>
    <row r="31" spans="1:27" ht="63.75" hidden="1" customHeight="1" x14ac:dyDescent="0.25">
      <c r="A31" s="82" t="s">
        <v>57</v>
      </c>
      <c r="B31" s="83" t="s">
        <v>58</v>
      </c>
      <c r="C31" s="84" t="s">
        <v>223</v>
      </c>
      <c r="D31" s="82" t="s">
        <v>203</v>
      </c>
      <c r="E31" s="82" t="s">
        <v>204</v>
      </c>
      <c r="F31" s="82" t="s">
        <v>205</v>
      </c>
      <c r="G31" s="82" t="s">
        <v>224</v>
      </c>
      <c r="H31" s="82"/>
      <c r="I31" s="82"/>
      <c r="J31" s="82"/>
      <c r="K31" s="82"/>
      <c r="L31" s="82"/>
      <c r="M31" s="82" t="s">
        <v>30</v>
      </c>
      <c r="N31" s="82" t="s">
        <v>199</v>
      </c>
      <c r="O31" s="82" t="s">
        <v>32</v>
      </c>
      <c r="P31" s="83" t="s">
        <v>225</v>
      </c>
      <c r="Q31" s="125">
        <v>9.9999999999999989E-277</v>
      </c>
      <c r="R31" s="125">
        <v>9.9999999999999989E-277</v>
      </c>
      <c r="S31" s="125">
        <v>9.9999999999999989E-277</v>
      </c>
      <c r="T31" s="125">
        <v>9.9999999999999989E-277</v>
      </c>
      <c r="U31" s="125">
        <v>9.9999999999999989E-277</v>
      </c>
      <c r="V31" s="125">
        <v>9.9999999999999989E-277</v>
      </c>
      <c r="W31" s="125">
        <v>9.9999999999999989E-277</v>
      </c>
      <c r="X31" s="125">
        <v>9.9999999999999989E-277</v>
      </c>
      <c r="Y31" s="125">
        <v>9.9999999999999989E-277</v>
      </c>
      <c r="Z31" s="125">
        <v>9.9999999999999989E-277</v>
      </c>
      <c r="AA31" s="125">
        <v>9.9999999999999989E-277</v>
      </c>
    </row>
    <row r="32" spans="1:27" ht="63.75" hidden="1" customHeight="1" x14ac:dyDescent="0.25">
      <c r="A32" s="82" t="s">
        <v>57</v>
      </c>
      <c r="B32" s="83" t="s">
        <v>58</v>
      </c>
      <c r="C32" s="84" t="s">
        <v>150</v>
      </c>
      <c r="D32" s="82" t="s">
        <v>203</v>
      </c>
      <c r="E32" s="82" t="s">
        <v>209</v>
      </c>
      <c r="F32" s="82" t="s">
        <v>205</v>
      </c>
      <c r="G32" s="82" t="s">
        <v>31</v>
      </c>
      <c r="H32" s="82"/>
      <c r="I32" s="82"/>
      <c r="J32" s="82"/>
      <c r="K32" s="82"/>
      <c r="L32" s="82"/>
      <c r="M32" s="82" t="s">
        <v>30</v>
      </c>
      <c r="N32" s="82" t="s">
        <v>185</v>
      </c>
      <c r="O32" s="82" t="s">
        <v>32</v>
      </c>
      <c r="P32" s="83" t="s">
        <v>151</v>
      </c>
      <c r="Q32" s="125">
        <v>9.9999999999999989E-277</v>
      </c>
      <c r="R32" s="125">
        <v>9.9999999999999989E-277</v>
      </c>
      <c r="S32" s="125">
        <v>9.9999999999999989E-277</v>
      </c>
      <c r="T32" s="125">
        <v>9.9999999999999989E-277</v>
      </c>
      <c r="U32" s="125">
        <v>9.9999999999999989E-277</v>
      </c>
      <c r="V32" s="125">
        <v>9.9999999999999989E-277</v>
      </c>
      <c r="W32" s="125">
        <v>9.9999999999999989E-277</v>
      </c>
      <c r="X32" s="125">
        <v>9.9999999999999989E-277</v>
      </c>
      <c r="Y32" s="125">
        <v>9.9999999999999989E-277</v>
      </c>
      <c r="Z32" s="125">
        <v>9.9999999999999989E-277</v>
      </c>
      <c r="AA32" s="125">
        <v>9.9999999999999989E-277</v>
      </c>
    </row>
    <row r="33" spans="1:27" ht="63.75" hidden="1" customHeight="1" x14ac:dyDescent="0.25">
      <c r="A33" s="82" t="s">
        <v>57</v>
      </c>
      <c r="B33" s="83" t="s">
        <v>58</v>
      </c>
      <c r="C33" s="84" t="s">
        <v>152</v>
      </c>
      <c r="D33" s="82" t="s">
        <v>203</v>
      </c>
      <c r="E33" s="82" t="s">
        <v>209</v>
      </c>
      <c r="F33" s="82" t="s">
        <v>205</v>
      </c>
      <c r="G33" s="82" t="s">
        <v>199</v>
      </c>
      <c r="H33" s="82"/>
      <c r="I33" s="82"/>
      <c r="J33" s="82"/>
      <c r="K33" s="82"/>
      <c r="L33" s="82"/>
      <c r="M33" s="82" t="s">
        <v>30</v>
      </c>
      <c r="N33" s="82" t="s">
        <v>199</v>
      </c>
      <c r="O33" s="82" t="s">
        <v>32</v>
      </c>
      <c r="P33" s="83" t="s">
        <v>153</v>
      </c>
      <c r="Q33" s="125">
        <v>9.9999999999999989E-277</v>
      </c>
      <c r="R33" s="125">
        <v>9.9999999999999989E-277</v>
      </c>
      <c r="S33" s="125">
        <v>9.9999999999999989E-277</v>
      </c>
      <c r="T33" s="125">
        <v>9.9999999999999989E-277</v>
      </c>
      <c r="U33" s="125">
        <v>9.9999999999999989E-277</v>
      </c>
      <c r="V33" s="125">
        <v>9.9999999999999989E-277</v>
      </c>
      <c r="W33" s="125">
        <v>9.9999999999999989E-277</v>
      </c>
      <c r="X33" s="125">
        <v>9.9999999999999989E-277</v>
      </c>
      <c r="Y33" s="125">
        <v>9.9999999999999989E-277</v>
      </c>
      <c r="Z33" s="125">
        <v>9.9999999999999989E-277</v>
      </c>
      <c r="AA33" s="125">
        <v>9.9999999999999989E-277</v>
      </c>
    </row>
    <row r="34" spans="1:27" ht="63.75" hidden="1" customHeight="1" x14ac:dyDescent="0.25">
      <c r="A34" s="82" t="s">
        <v>57</v>
      </c>
      <c r="B34" s="83" t="s">
        <v>58</v>
      </c>
      <c r="C34" s="84" t="s">
        <v>154</v>
      </c>
      <c r="D34" s="82" t="s">
        <v>203</v>
      </c>
      <c r="E34" s="82" t="s">
        <v>209</v>
      </c>
      <c r="F34" s="82" t="s">
        <v>205</v>
      </c>
      <c r="G34" s="82" t="s">
        <v>212</v>
      </c>
      <c r="H34" s="82"/>
      <c r="I34" s="82"/>
      <c r="J34" s="82"/>
      <c r="K34" s="82"/>
      <c r="L34" s="82"/>
      <c r="M34" s="82" t="s">
        <v>30</v>
      </c>
      <c r="N34" s="82" t="s">
        <v>185</v>
      </c>
      <c r="O34" s="82" t="s">
        <v>32</v>
      </c>
      <c r="P34" s="83" t="s">
        <v>155</v>
      </c>
      <c r="Q34" s="125">
        <v>9.9999999999999989E-277</v>
      </c>
      <c r="R34" s="125">
        <v>9.9999999999999989E-277</v>
      </c>
      <c r="S34" s="125">
        <v>9.9999999999999989E-277</v>
      </c>
      <c r="T34" s="125">
        <v>9.9999999999999989E-277</v>
      </c>
      <c r="U34" s="125">
        <v>9.9999999999999989E-277</v>
      </c>
      <c r="V34" s="125">
        <v>9.9999999999999989E-277</v>
      </c>
      <c r="W34" s="125">
        <v>9.9999999999999989E-277</v>
      </c>
      <c r="X34" s="125">
        <v>9.9999999999999989E-277</v>
      </c>
      <c r="Y34" s="125">
        <v>9.9999999999999989E-277</v>
      </c>
      <c r="Z34" s="125">
        <v>9.9999999999999989E-277</v>
      </c>
      <c r="AA34" s="125">
        <v>9.9999999999999989E-277</v>
      </c>
    </row>
    <row r="35" spans="1:27" ht="63.75" hidden="1" customHeight="1" x14ac:dyDescent="0.25">
      <c r="A35" s="82" t="s">
        <v>57</v>
      </c>
      <c r="B35" s="83" t="s">
        <v>58</v>
      </c>
      <c r="C35" s="84" t="s">
        <v>156</v>
      </c>
      <c r="D35" s="82" t="s">
        <v>203</v>
      </c>
      <c r="E35" s="82" t="s">
        <v>213</v>
      </c>
      <c r="F35" s="82" t="s">
        <v>205</v>
      </c>
      <c r="G35" s="82" t="s">
        <v>214</v>
      </c>
      <c r="H35" s="82"/>
      <c r="I35" s="82"/>
      <c r="J35" s="82"/>
      <c r="K35" s="82"/>
      <c r="L35" s="82"/>
      <c r="M35" s="82" t="s">
        <v>30</v>
      </c>
      <c r="N35" s="82" t="s">
        <v>199</v>
      </c>
      <c r="O35" s="82" t="s">
        <v>32</v>
      </c>
      <c r="P35" s="83" t="s">
        <v>157</v>
      </c>
      <c r="Q35" s="125">
        <v>9.9999999999999989E-277</v>
      </c>
      <c r="R35" s="125">
        <v>9.9999999999999989E-277</v>
      </c>
      <c r="S35" s="125">
        <v>9.9999999999999989E-277</v>
      </c>
      <c r="T35" s="125">
        <v>9.9999999999999989E-277</v>
      </c>
      <c r="U35" s="125">
        <v>9.9999999999999989E-277</v>
      </c>
      <c r="V35" s="125">
        <v>9.9999999999999989E-277</v>
      </c>
      <c r="W35" s="125">
        <v>9.9999999999999989E-277</v>
      </c>
      <c r="X35" s="125">
        <v>9.9999999999999989E-277</v>
      </c>
      <c r="Y35" s="125">
        <v>9.9999999999999989E-277</v>
      </c>
      <c r="Z35" s="125">
        <v>9.9999999999999989E-277</v>
      </c>
      <c r="AA35" s="125">
        <v>9.9999999999999989E-277</v>
      </c>
    </row>
    <row r="36" spans="1:27" ht="63.75" hidden="1" customHeight="1" x14ac:dyDescent="0.25">
      <c r="A36" s="82" t="s">
        <v>57</v>
      </c>
      <c r="B36" s="83" t="s">
        <v>58</v>
      </c>
      <c r="C36" s="84" t="s">
        <v>158</v>
      </c>
      <c r="D36" s="82" t="s">
        <v>203</v>
      </c>
      <c r="E36" s="82" t="s">
        <v>215</v>
      </c>
      <c r="F36" s="82" t="s">
        <v>205</v>
      </c>
      <c r="G36" s="82" t="s">
        <v>216</v>
      </c>
      <c r="H36" s="82"/>
      <c r="I36" s="82"/>
      <c r="J36" s="82"/>
      <c r="K36" s="82"/>
      <c r="L36" s="82"/>
      <c r="M36" s="82" t="s">
        <v>30</v>
      </c>
      <c r="N36" s="82" t="s">
        <v>199</v>
      </c>
      <c r="O36" s="82" t="s">
        <v>32</v>
      </c>
      <c r="P36" s="83" t="s">
        <v>159</v>
      </c>
      <c r="Q36" s="125">
        <v>9.9999999999999989E-277</v>
      </c>
      <c r="R36" s="125">
        <v>9.9999999999999989E-277</v>
      </c>
      <c r="S36" s="125">
        <v>9.9999999999999989E-277</v>
      </c>
      <c r="T36" s="125">
        <v>9.9999999999999989E-277</v>
      </c>
      <c r="U36" s="125">
        <v>9.9999999999999989E-277</v>
      </c>
      <c r="V36" s="125">
        <v>9.9999999999999989E-277</v>
      </c>
      <c r="W36" s="125">
        <v>9.9999999999999989E-277</v>
      </c>
      <c r="X36" s="125">
        <v>9.9999999999999989E-277</v>
      </c>
      <c r="Y36" s="125">
        <v>9.9999999999999989E-277</v>
      </c>
      <c r="Z36" s="125">
        <v>9.9999999999999989E-277</v>
      </c>
      <c r="AA36" s="125">
        <v>9.9999999999999989E-277</v>
      </c>
    </row>
    <row r="37" spans="1:27" ht="63.75" hidden="1" customHeight="1" x14ac:dyDescent="0.25">
      <c r="A37" s="82" t="s">
        <v>57</v>
      </c>
      <c r="B37" s="83" t="s">
        <v>58</v>
      </c>
      <c r="C37" s="84" t="s">
        <v>226</v>
      </c>
      <c r="D37" s="82" t="s">
        <v>203</v>
      </c>
      <c r="E37" s="82" t="s">
        <v>215</v>
      </c>
      <c r="F37" s="82" t="s">
        <v>205</v>
      </c>
      <c r="G37" s="82" t="s">
        <v>219</v>
      </c>
      <c r="H37" s="82"/>
      <c r="I37" s="82"/>
      <c r="J37" s="82"/>
      <c r="K37" s="82"/>
      <c r="L37" s="82"/>
      <c r="M37" s="82" t="s">
        <v>30</v>
      </c>
      <c r="N37" s="82" t="s">
        <v>199</v>
      </c>
      <c r="O37" s="82" t="s">
        <v>32</v>
      </c>
      <c r="P37" s="83" t="s">
        <v>227</v>
      </c>
      <c r="Q37" s="125">
        <v>9.9999999999999989E-277</v>
      </c>
      <c r="R37" s="125">
        <v>9.9999999999999989E-277</v>
      </c>
      <c r="S37" s="125">
        <v>9.9999999999999989E-277</v>
      </c>
      <c r="T37" s="125">
        <v>9.9999999999999989E-277</v>
      </c>
      <c r="U37" s="125">
        <v>9.9999999999999989E-277</v>
      </c>
      <c r="V37" s="125">
        <v>9.9999999999999989E-277</v>
      </c>
      <c r="W37" s="125">
        <v>9.9999999999999989E-277</v>
      </c>
      <c r="X37" s="125">
        <v>9.9999999999999989E-277</v>
      </c>
      <c r="Y37" s="125">
        <v>9.9999999999999989E-277</v>
      </c>
      <c r="Z37" s="125">
        <v>9.9999999999999989E-277</v>
      </c>
      <c r="AA37" s="125">
        <v>9.9999999999999989E-277</v>
      </c>
    </row>
    <row r="38" spans="1:27" ht="63.75" hidden="1" customHeight="1" x14ac:dyDescent="0.25">
      <c r="A38" s="82" t="s">
        <v>57</v>
      </c>
      <c r="B38" s="83" t="s">
        <v>58</v>
      </c>
      <c r="C38" s="84" t="s">
        <v>226</v>
      </c>
      <c r="D38" s="82" t="s">
        <v>203</v>
      </c>
      <c r="E38" s="82" t="s">
        <v>215</v>
      </c>
      <c r="F38" s="82" t="s">
        <v>205</v>
      </c>
      <c r="G38" s="82" t="s">
        <v>219</v>
      </c>
      <c r="H38" s="82"/>
      <c r="I38" s="82"/>
      <c r="J38" s="82"/>
      <c r="K38" s="82"/>
      <c r="L38" s="82"/>
      <c r="M38" s="82" t="s">
        <v>30</v>
      </c>
      <c r="N38" s="82" t="s">
        <v>185</v>
      </c>
      <c r="O38" s="82" t="s">
        <v>32</v>
      </c>
      <c r="P38" s="83" t="s">
        <v>227</v>
      </c>
      <c r="Q38" s="125">
        <v>9.9999999999999989E-277</v>
      </c>
      <c r="R38" s="125">
        <v>9.9999999999999989E-277</v>
      </c>
      <c r="S38" s="125">
        <v>9.9999999999999989E-277</v>
      </c>
      <c r="T38" s="125">
        <v>9.9999999999999989E-277</v>
      </c>
      <c r="U38" s="125">
        <v>9.9999999999999989E-277</v>
      </c>
      <c r="V38" s="125">
        <v>9.9999999999999989E-277</v>
      </c>
      <c r="W38" s="125">
        <v>9.9999999999999989E-277</v>
      </c>
      <c r="X38" s="125">
        <v>9.9999999999999989E-277</v>
      </c>
      <c r="Y38" s="125">
        <v>9.9999999999999989E-277</v>
      </c>
      <c r="Z38" s="125">
        <v>9.9999999999999989E-277</v>
      </c>
      <c r="AA38" s="125">
        <v>9.9999999999999989E-277</v>
      </c>
    </row>
    <row r="39" spans="1:27" ht="63.75" hidden="1" customHeight="1" x14ac:dyDescent="0.25">
      <c r="A39" s="82" t="s">
        <v>57</v>
      </c>
      <c r="B39" s="83" t="s">
        <v>58</v>
      </c>
      <c r="C39" s="84" t="s">
        <v>160</v>
      </c>
      <c r="D39" s="82" t="s">
        <v>203</v>
      </c>
      <c r="E39" s="82" t="s">
        <v>217</v>
      </c>
      <c r="F39" s="82" t="s">
        <v>205</v>
      </c>
      <c r="G39" s="82" t="s">
        <v>218</v>
      </c>
      <c r="H39" s="82"/>
      <c r="I39" s="82"/>
      <c r="J39" s="82"/>
      <c r="K39" s="82"/>
      <c r="L39" s="82"/>
      <c r="M39" s="82" t="s">
        <v>30</v>
      </c>
      <c r="N39" s="82" t="s">
        <v>199</v>
      </c>
      <c r="O39" s="82" t="s">
        <v>32</v>
      </c>
      <c r="P39" s="83" t="s">
        <v>161</v>
      </c>
      <c r="Q39" s="125">
        <v>9.9999999999999989E-277</v>
      </c>
      <c r="R39" s="125">
        <v>9.9999999999999989E-277</v>
      </c>
      <c r="S39" s="125">
        <v>9.9999999999999989E-277</v>
      </c>
      <c r="T39" s="125">
        <v>9.9999999999999989E-277</v>
      </c>
      <c r="U39" s="125">
        <v>9.9999999999999989E-277</v>
      </c>
      <c r="V39" s="125">
        <v>9.9999999999999989E-277</v>
      </c>
      <c r="W39" s="125">
        <v>9.9999999999999989E-277</v>
      </c>
      <c r="X39" s="125">
        <v>9.9999999999999989E-277</v>
      </c>
      <c r="Y39" s="125">
        <v>9.9999999999999989E-277</v>
      </c>
      <c r="Z39" s="125">
        <v>9.9999999999999989E-277</v>
      </c>
      <c r="AA39" s="125">
        <v>9.9999999999999989E-277</v>
      </c>
    </row>
    <row r="40" spans="1:27" ht="63.75" hidden="1" customHeight="1" x14ac:dyDescent="0.25">
      <c r="A40" s="82" t="s">
        <v>57</v>
      </c>
      <c r="B40" s="83" t="s">
        <v>58</v>
      </c>
      <c r="C40" s="84" t="s">
        <v>162</v>
      </c>
      <c r="D40" s="82" t="s">
        <v>203</v>
      </c>
      <c r="E40" s="82" t="s">
        <v>217</v>
      </c>
      <c r="F40" s="82" t="s">
        <v>205</v>
      </c>
      <c r="G40" s="82" t="s">
        <v>210</v>
      </c>
      <c r="H40" s="82"/>
      <c r="I40" s="82"/>
      <c r="J40" s="82"/>
      <c r="K40" s="82"/>
      <c r="L40" s="82"/>
      <c r="M40" s="82" t="s">
        <v>30</v>
      </c>
      <c r="N40" s="82" t="s">
        <v>199</v>
      </c>
      <c r="O40" s="82" t="s">
        <v>32</v>
      </c>
      <c r="P40" s="83" t="s">
        <v>163</v>
      </c>
      <c r="Q40" s="125">
        <v>9.9999999999999989E-277</v>
      </c>
      <c r="R40" s="125">
        <v>9.9999999999999989E-277</v>
      </c>
      <c r="S40" s="125">
        <v>9.9999999999999989E-277</v>
      </c>
      <c r="T40" s="125">
        <v>9.9999999999999989E-277</v>
      </c>
      <c r="U40" s="125">
        <v>9.9999999999999989E-277</v>
      </c>
      <c r="V40" s="125">
        <v>9.9999999999999989E-277</v>
      </c>
      <c r="W40" s="125">
        <v>9.9999999999999989E-277</v>
      </c>
      <c r="X40" s="125">
        <v>9.9999999999999989E-277</v>
      </c>
      <c r="Y40" s="125">
        <v>9.9999999999999989E-277</v>
      </c>
      <c r="Z40" s="125">
        <v>9.9999999999999989E-277</v>
      </c>
      <c r="AA40" s="125">
        <v>9.9999999999999989E-277</v>
      </c>
    </row>
    <row r="41" spans="1:27" ht="63.75" hidden="1" customHeight="1" x14ac:dyDescent="0.25">
      <c r="A41" s="82" t="s">
        <v>57</v>
      </c>
      <c r="B41" s="83" t="s">
        <v>58</v>
      </c>
      <c r="C41" s="84" t="s">
        <v>164</v>
      </c>
      <c r="D41" s="82" t="s">
        <v>203</v>
      </c>
      <c r="E41" s="82" t="s">
        <v>217</v>
      </c>
      <c r="F41" s="82" t="s">
        <v>205</v>
      </c>
      <c r="G41" s="82" t="s">
        <v>211</v>
      </c>
      <c r="H41" s="82"/>
      <c r="I41" s="82"/>
      <c r="J41" s="82"/>
      <c r="K41" s="82"/>
      <c r="L41" s="82"/>
      <c r="M41" s="82" t="s">
        <v>30</v>
      </c>
      <c r="N41" s="82" t="s">
        <v>199</v>
      </c>
      <c r="O41" s="82" t="s">
        <v>32</v>
      </c>
      <c r="P41" s="83" t="s">
        <v>165</v>
      </c>
      <c r="Q41" s="125">
        <v>9.9999999999999989E-277</v>
      </c>
      <c r="R41" s="125">
        <v>9.9999999999999989E-277</v>
      </c>
      <c r="S41" s="125">
        <v>9.9999999999999989E-277</v>
      </c>
      <c r="T41" s="125">
        <v>9.9999999999999989E-277</v>
      </c>
      <c r="U41" s="125">
        <v>9.9999999999999989E-277</v>
      </c>
      <c r="V41" s="125">
        <v>9.9999999999999989E-277</v>
      </c>
      <c r="W41" s="125">
        <v>9.9999999999999989E-277</v>
      </c>
      <c r="X41" s="125">
        <v>9.9999999999999989E-277</v>
      </c>
      <c r="Y41" s="125">
        <v>9.9999999999999989E-277</v>
      </c>
      <c r="Z41" s="125">
        <v>9.9999999999999989E-277</v>
      </c>
      <c r="AA41" s="125">
        <v>9.9999999999999989E-277</v>
      </c>
    </row>
    <row r="42" spans="1:27" ht="63.75" hidden="1" customHeight="1" x14ac:dyDescent="0.25">
      <c r="A42" s="82" t="s">
        <v>57</v>
      </c>
      <c r="B42" s="83" t="s">
        <v>58</v>
      </c>
      <c r="C42" s="84" t="s">
        <v>228</v>
      </c>
      <c r="D42" s="82" t="s">
        <v>203</v>
      </c>
      <c r="E42" s="82" t="s">
        <v>217</v>
      </c>
      <c r="F42" s="82" t="s">
        <v>205</v>
      </c>
      <c r="G42" s="82" t="s">
        <v>199</v>
      </c>
      <c r="H42" s="82"/>
      <c r="I42" s="82"/>
      <c r="J42" s="82"/>
      <c r="K42" s="82"/>
      <c r="L42" s="82"/>
      <c r="M42" s="82" t="s">
        <v>30</v>
      </c>
      <c r="N42" s="82" t="s">
        <v>199</v>
      </c>
      <c r="O42" s="82" t="s">
        <v>32</v>
      </c>
      <c r="P42" s="83" t="s">
        <v>229</v>
      </c>
      <c r="Q42" s="125">
        <v>9.9999999999999989E-277</v>
      </c>
      <c r="R42" s="125">
        <v>9.9999999999999989E-277</v>
      </c>
      <c r="S42" s="125">
        <v>9.9999999999999989E-277</v>
      </c>
      <c r="T42" s="125">
        <v>9.9999999999999989E-277</v>
      </c>
      <c r="U42" s="125">
        <v>9.9999999999999989E-277</v>
      </c>
      <c r="V42" s="125">
        <v>9.9999999999999989E-277</v>
      </c>
      <c r="W42" s="125">
        <v>9.9999999999999989E-277</v>
      </c>
      <c r="X42" s="125">
        <v>9.9999999999999989E-277</v>
      </c>
      <c r="Y42" s="125">
        <v>9.9999999999999989E-277</v>
      </c>
      <c r="Z42" s="125">
        <v>9.9999999999999989E-277</v>
      </c>
      <c r="AA42" s="125">
        <v>9.9999999999999989E-277</v>
      </c>
    </row>
    <row r="43" spans="1:27" ht="63.75" hidden="1" customHeight="1" x14ac:dyDescent="0.25">
      <c r="A43" s="82" t="s">
        <v>57</v>
      </c>
      <c r="B43" s="83" t="s">
        <v>58</v>
      </c>
      <c r="C43" s="84" t="s">
        <v>300</v>
      </c>
      <c r="D43" s="82" t="s">
        <v>203</v>
      </c>
      <c r="E43" s="82" t="s">
        <v>217</v>
      </c>
      <c r="F43" s="82" t="s">
        <v>205</v>
      </c>
      <c r="G43" s="82" t="s">
        <v>212</v>
      </c>
      <c r="H43" s="82" t="s">
        <v>1</v>
      </c>
      <c r="I43" s="82" t="s">
        <v>1</v>
      </c>
      <c r="J43" s="82" t="s">
        <v>1</v>
      </c>
      <c r="K43" s="82" t="s">
        <v>1</v>
      </c>
      <c r="L43" s="82" t="s">
        <v>1</v>
      </c>
      <c r="M43" s="82" t="s">
        <v>30</v>
      </c>
      <c r="N43" s="82" t="s">
        <v>199</v>
      </c>
      <c r="O43" s="82" t="s">
        <v>32</v>
      </c>
      <c r="P43" s="83" t="s">
        <v>301</v>
      </c>
      <c r="Q43" s="125">
        <v>9.9999999999999989E-277</v>
      </c>
      <c r="R43" s="125">
        <v>9.9999999999999989E-277</v>
      </c>
      <c r="S43" s="125">
        <v>9.9999999999999989E-277</v>
      </c>
      <c r="T43" s="125">
        <v>9.9999999999999989E-277</v>
      </c>
      <c r="U43" s="125">
        <v>9.9999999999999989E-277</v>
      </c>
      <c r="V43" s="125">
        <v>9.9999999999999989E-277</v>
      </c>
      <c r="W43" s="125">
        <v>9.9999999999999989E-277</v>
      </c>
      <c r="X43" s="125">
        <v>9.9999999999999989E-277</v>
      </c>
      <c r="Y43" s="125">
        <v>9.9999999999999989E-277</v>
      </c>
      <c r="Z43" s="125">
        <v>9.9999999999999989E-277</v>
      </c>
      <c r="AA43" s="125">
        <v>9.9999999999999989E-277</v>
      </c>
    </row>
    <row r="44" spans="1:27" s="115" customFormat="1" ht="33.75" x14ac:dyDescent="0.25">
      <c r="A44" s="132" t="s">
        <v>55</v>
      </c>
      <c r="B44" s="133" t="s">
        <v>56</v>
      </c>
      <c r="C44" s="134" t="s">
        <v>128</v>
      </c>
      <c r="D44" s="132" t="s">
        <v>29</v>
      </c>
      <c r="E44" s="132" t="s">
        <v>183</v>
      </c>
      <c r="F44" s="132" t="s">
        <v>194</v>
      </c>
      <c r="G44" s="132" t="s">
        <v>181</v>
      </c>
      <c r="H44" s="132" t="s">
        <v>195</v>
      </c>
      <c r="I44" s="132"/>
      <c r="J44" s="132"/>
      <c r="K44" s="132"/>
      <c r="L44" s="132"/>
      <c r="M44" s="132" t="s">
        <v>30</v>
      </c>
      <c r="N44" s="132" t="s">
        <v>31</v>
      </c>
      <c r="O44" s="132" t="s">
        <v>32</v>
      </c>
      <c r="P44" s="257" t="s">
        <v>312</v>
      </c>
      <c r="Q44" s="125" t="e">
        <f>+#REF!/$Q$3</f>
        <v>#REF!</v>
      </c>
      <c r="R44" s="125" t="e">
        <f>+#REF!/$Q$3</f>
        <v>#REF!</v>
      </c>
      <c r="S44" s="125" t="e">
        <f>+#REF!/$Q$3</f>
        <v>#REF!</v>
      </c>
      <c r="T44" s="125" t="e">
        <f>+#REF!/$Q$3</f>
        <v>#REF!</v>
      </c>
      <c r="U44" s="125" t="e">
        <f>+#REF!/$Q$3</f>
        <v>#REF!</v>
      </c>
      <c r="V44" s="125" t="e">
        <f>+#REF!/$Q$3</f>
        <v>#REF!</v>
      </c>
      <c r="W44" s="125" t="e">
        <f>+#REF!/$Q$3</f>
        <v>#REF!</v>
      </c>
      <c r="X44" s="125" t="e">
        <f>+#REF!/$Q$3</f>
        <v>#REF!</v>
      </c>
      <c r="Y44" s="125" t="e">
        <f>+#REF!/$Q$3</f>
        <v>#REF!</v>
      </c>
      <c r="Z44" s="125" t="e">
        <f>+#REF!/$Q$3</f>
        <v>#REF!</v>
      </c>
      <c r="AA44" s="125" t="e">
        <f>+#REF!/$Q$3</f>
        <v>#REF!</v>
      </c>
    </row>
    <row r="45" spans="1:27" s="115" customFormat="1" ht="33.75" x14ac:dyDescent="0.25">
      <c r="A45" s="129" t="s">
        <v>53</v>
      </c>
      <c r="B45" s="133" t="s">
        <v>54</v>
      </c>
      <c r="C45" s="134" t="s">
        <v>128</v>
      </c>
      <c r="D45" s="132" t="s">
        <v>29</v>
      </c>
      <c r="E45" s="132" t="s">
        <v>183</v>
      </c>
      <c r="F45" s="132" t="s">
        <v>194</v>
      </c>
      <c r="G45" s="132" t="s">
        <v>181</v>
      </c>
      <c r="H45" s="132" t="s">
        <v>195</v>
      </c>
      <c r="I45" s="132"/>
      <c r="J45" s="132"/>
      <c r="K45" s="132"/>
      <c r="L45" s="132"/>
      <c r="M45" s="132" t="s">
        <v>30</v>
      </c>
      <c r="N45" s="132" t="s">
        <v>31</v>
      </c>
      <c r="O45" s="132" t="s">
        <v>32</v>
      </c>
      <c r="P45" s="257" t="s">
        <v>312</v>
      </c>
      <c r="Q45" s="125" t="e">
        <f>+#REF!/$Q$3</f>
        <v>#REF!</v>
      </c>
      <c r="R45" s="125" t="e">
        <f>+#REF!/$Q$3</f>
        <v>#REF!</v>
      </c>
      <c r="S45" s="125" t="e">
        <f>+#REF!/$Q$3</f>
        <v>#REF!</v>
      </c>
      <c r="T45" s="125" t="e">
        <f>+#REF!/$Q$3</f>
        <v>#REF!</v>
      </c>
      <c r="U45" s="125" t="e">
        <f>+#REF!/$Q$3</f>
        <v>#REF!</v>
      </c>
      <c r="V45" s="125" t="e">
        <f>+#REF!/$Q$3</f>
        <v>#REF!</v>
      </c>
      <c r="W45" s="125" t="e">
        <f>+#REF!/$Q$3</f>
        <v>#REF!</v>
      </c>
      <c r="X45" s="125" t="e">
        <f>+#REF!/$Q$3</f>
        <v>#REF!</v>
      </c>
      <c r="Y45" s="125" t="e">
        <f>+#REF!/$Q$3</f>
        <v>#REF!</v>
      </c>
      <c r="Z45" s="125" t="e">
        <f>+#REF!/$Q$3</f>
        <v>#REF!</v>
      </c>
      <c r="AA45" s="557" t="e">
        <f>+#REF!/$Q$3</f>
        <v>#REF!</v>
      </c>
    </row>
    <row r="46" spans="1:27" s="115" customFormat="1" ht="33.75" x14ac:dyDescent="0.25">
      <c r="A46" s="132" t="s">
        <v>51</v>
      </c>
      <c r="B46" s="133" t="s">
        <v>52</v>
      </c>
      <c r="C46" s="134" t="s">
        <v>128</v>
      </c>
      <c r="D46" s="132" t="s">
        <v>29</v>
      </c>
      <c r="E46" s="132" t="s">
        <v>183</v>
      </c>
      <c r="F46" s="132" t="s">
        <v>194</v>
      </c>
      <c r="G46" s="132" t="s">
        <v>181</v>
      </c>
      <c r="H46" s="132" t="s">
        <v>195</v>
      </c>
      <c r="I46" s="132"/>
      <c r="J46" s="132"/>
      <c r="K46" s="132"/>
      <c r="L46" s="132"/>
      <c r="M46" s="132" t="s">
        <v>30</v>
      </c>
      <c r="N46" s="132" t="s">
        <v>31</v>
      </c>
      <c r="O46" s="132" t="s">
        <v>32</v>
      </c>
      <c r="P46" s="257" t="s">
        <v>312</v>
      </c>
      <c r="Q46" s="125" t="e">
        <f>+#REF!/$Q$3</f>
        <v>#REF!</v>
      </c>
      <c r="R46" s="125" t="e">
        <f>+#REF!/$Q$3</f>
        <v>#REF!</v>
      </c>
      <c r="S46" s="125" t="e">
        <f>+#REF!/$Q$3</f>
        <v>#REF!</v>
      </c>
      <c r="T46" s="125" t="e">
        <f>+#REF!/$Q$3</f>
        <v>#REF!</v>
      </c>
      <c r="U46" s="125" t="e">
        <f>+#REF!/$Q$3</f>
        <v>#REF!</v>
      </c>
      <c r="V46" s="125" t="e">
        <f>+#REF!/$Q$3</f>
        <v>#REF!</v>
      </c>
      <c r="W46" s="125" t="e">
        <f>+#REF!/$Q$3</f>
        <v>#REF!</v>
      </c>
      <c r="X46" s="125" t="e">
        <f>+#REF!/$Q$3</f>
        <v>#REF!</v>
      </c>
      <c r="Y46" s="125" t="e">
        <f>+#REF!/$Q$3</f>
        <v>#REF!</v>
      </c>
      <c r="Z46" s="125" t="e">
        <f>+#REF!/$Q$3</f>
        <v>#REF!</v>
      </c>
      <c r="AA46" s="557" t="e">
        <f>+#REF!/$Q$3</f>
        <v>#REF!</v>
      </c>
    </row>
    <row r="47" spans="1:27" ht="15" x14ac:dyDescent="0.25">
      <c r="A47" s="87" t="s">
        <v>1</v>
      </c>
      <c r="B47" s="88" t="s">
        <v>1</v>
      </c>
      <c r="C47" s="89" t="s">
        <v>1</v>
      </c>
      <c r="D47" s="87" t="s">
        <v>1</v>
      </c>
      <c r="E47" s="87" t="s">
        <v>1</v>
      </c>
      <c r="F47" s="87" t="s">
        <v>1</v>
      </c>
      <c r="G47" s="87" t="s">
        <v>1</v>
      </c>
      <c r="H47" s="87" t="s">
        <v>1</v>
      </c>
      <c r="I47" s="87" t="s">
        <v>1</v>
      </c>
      <c r="J47" s="87" t="s">
        <v>1</v>
      </c>
      <c r="K47" s="87" t="s">
        <v>1</v>
      </c>
      <c r="L47" s="87" t="s">
        <v>1</v>
      </c>
      <c r="M47" s="87" t="s">
        <v>1</v>
      </c>
      <c r="N47" s="87" t="s">
        <v>1</v>
      </c>
      <c r="O47" s="87" t="s">
        <v>1</v>
      </c>
      <c r="P47" s="88" t="s">
        <v>1</v>
      </c>
      <c r="Q47" s="125" t="e">
        <f>(((((SUM(Q5:Q46))/1000000)/1000000)/1000000)/1000000)/1000000</f>
        <v>#REF!</v>
      </c>
      <c r="R47" s="125" t="e">
        <f t="shared" ref="R47:AA47" si="0">((((((SUM(R5:R46))/1000000)/1000000)/1000000)/1000000)/1000000)/1000000</f>
        <v>#REF!</v>
      </c>
      <c r="S47" s="125" t="e">
        <f t="shared" si="0"/>
        <v>#REF!</v>
      </c>
      <c r="T47" s="125" t="e">
        <f t="shared" si="0"/>
        <v>#REF!</v>
      </c>
      <c r="U47" s="125" t="e">
        <f t="shared" si="0"/>
        <v>#REF!</v>
      </c>
      <c r="V47" s="125" t="e">
        <f t="shared" si="0"/>
        <v>#REF!</v>
      </c>
      <c r="W47" s="125" t="e">
        <f t="shared" si="0"/>
        <v>#REF!</v>
      </c>
      <c r="X47" s="125" t="e">
        <f t="shared" si="0"/>
        <v>#REF!</v>
      </c>
      <c r="Y47" s="125" t="e">
        <f t="shared" si="0"/>
        <v>#REF!</v>
      </c>
      <c r="Z47" s="125" t="e">
        <f t="shared" si="0"/>
        <v>#REF!</v>
      </c>
      <c r="AA47" s="125" t="e">
        <f t="shared" si="0"/>
        <v>#REF!</v>
      </c>
    </row>
    <row r="48" spans="1:27" ht="15" x14ac:dyDescent="0.25">
      <c r="A48" s="82" t="s">
        <v>1</v>
      </c>
      <c r="B48" s="86" t="s">
        <v>1</v>
      </c>
      <c r="C48" s="84" t="s">
        <v>1</v>
      </c>
      <c r="D48" s="82" t="s">
        <v>1</v>
      </c>
      <c r="E48" s="82" t="s">
        <v>1</v>
      </c>
      <c r="F48" s="82" t="s">
        <v>1</v>
      </c>
      <c r="G48" s="82" t="s">
        <v>1</v>
      </c>
      <c r="H48" s="82" t="s">
        <v>1</v>
      </c>
      <c r="I48" s="82" t="s">
        <v>1</v>
      </c>
      <c r="J48" s="82" t="s">
        <v>1</v>
      </c>
      <c r="K48" s="82" t="s">
        <v>1</v>
      </c>
      <c r="L48" s="82" t="s">
        <v>1</v>
      </c>
      <c r="M48" s="82" t="s">
        <v>1</v>
      </c>
      <c r="N48" s="82" t="s">
        <v>1</v>
      </c>
      <c r="O48" s="82" t="s">
        <v>1</v>
      </c>
      <c r="P48" s="83" t="s">
        <v>1</v>
      </c>
      <c r="Q48" s="125" t="s">
        <v>1</v>
      </c>
      <c r="R48" s="125" t="s">
        <v>1</v>
      </c>
      <c r="S48" s="125" t="s">
        <v>1</v>
      </c>
      <c r="T48" s="125" t="s">
        <v>1</v>
      </c>
      <c r="U48" s="125" t="s">
        <v>1</v>
      </c>
      <c r="V48" s="125" t="s">
        <v>1</v>
      </c>
      <c r="W48" s="125" t="s">
        <v>1</v>
      </c>
      <c r="X48" s="125" t="s">
        <v>1</v>
      </c>
      <c r="Y48" s="125" t="s">
        <v>1</v>
      </c>
      <c r="Z48" s="125" t="s">
        <v>1</v>
      </c>
      <c r="AA48" s="125" t="s">
        <v>1</v>
      </c>
    </row>
    <row r="49" spans="16:27" ht="20.25" hidden="1" customHeight="1" x14ac:dyDescent="0.25">
      <c r="P49" s="264" t="s">
        <v>69</v>
      </c>
      <c r="Q49" s="215" t="e">
        <f>SUBTOTAL(9,Q5:Q48)</f>
        <v>#REF!</v>
      </c>
      <c r="R49" s="215" t="e">
        <f t="shared" ref="R49:AA49" si="1">SUBTOTAL(9,R5:R48)</f>
        <v>#REF!</v>
      </c>
      <c r="S49" s="215" t="e">
        <f t="shared" si="1"/>
        <v>#REF!</v>
      </c>
      <c r="T49" s="215" t="e">
        <f>SUBTOTAL(9,T5:T48)</f>
        <v>#REF!</v>
      </c>
      <c r="U49" s="215" t="e">
        <f t="shared" si="1"/>
        <v>#REF!</v>
      </c>
      <c r="V49" s="215" t="e">
        <f>SUBTOTAL(9,V5:V48)</f>
        <v>#REF!</v>
      </c>
      <c r="W49" s="215" t="e">
        <f t="shared" si="1"/>
        <v>#REF!</v>
      </c>
      <c r="X49" s="215" t="e">
        <f t="shared" si="1"/>
        <v>#REF!</v>
      </c>
      <c r="Y49" s="215" t="e">
        <f t="shared" si="1"/>
        <v>#REF!</v>
      </c>
      <c r="Z49" s="215" t="e">
        <f t="shared" si="1"/>
        <v>#REF!</v>
      </c>
      <c r="AA49" s="215" t="e">
        <f t="shared" si="1"/>
        <v>#REF!</v>
      </c>
    </row>
    <row r="50" spans="16:27" ht="15" hidden="1" x14ac:dyDescent="0.25">
      <c r="P50" s="264" t="s">
        <v>343</v>
      </c>
      <c r="Q50" s="125" t="e">
        <f>(+#REF!)/1000000</f>
        <v>#REF!</v>
      </c>
      <c r="R50" s="125" t="e">
        <f>(+#REF!)/1000000</f>
        <v>#REF!</v>
      </c>
      <c r="S50" s="125" t="e">
        <f>(+#REF!)/1000000</f>
        <v>#REF!</v>
      </c>
      <c r="T50" s="125" t="e">
        <f>(+#REF!)/1000000</f>
        <v>#REF!</v>
      </c>
      <c r="U50" s="125" t="e">
        <f>(+#REF!)/1000000</f>
        <v>#REF!</v>
      </c>
      <c r="V50" s="125" t="e">
        <f>(+#REF!)/1000000</f>
        <v>#REF!</v>
      </c>
      <c r="W50" s="125" t="e">
        <f>(+#REF!)/1000000</f>
        <v>#REF!</v>
      </c>
      <c r="X50" s="125" t="e">
        <f>(+#REF!)/1000000</f>
        <v>#REF!</v>
      </c>
      <c r="Y50" s="125" t="e">
        <f>(+#REF!)/1000000</f>
        <v>#REF!</v>
      </c>
      <c r="Z50" s="125" t="e">
        <f>(+#REF!)/1000000</f>
        <v>#REF!</v>
      </c>
      <c r="AA50" s="125" t="e">
        <f>(+#REF!)/1000000</f>
        <v>#REF!</v>
      </c>
    </row>
    <row r="51" spans="16:27" ht="15" hidden="1" x14ac:dyDescent="0.25">
      <c r="P51" s="264" t="s">
        <v>342</v>
      </c>
      <c r="Q51" s="126" t="e">
        <f>+Q49-Q50</f>
        <v>#REF!</v>
      </c>
      <c r="R51" s="126" t="e">
        <f t="shared" ref="R51:Z51" si="2">+R49-R50</f>
        <v>#REF!</v>
      </c>
      <c r="S51" s="126" t="e">
        <f t="shared" si="2"/>
        <v>#REF!</v>
      </c>
      <c r="T51" s="126" t="e">
        <f t="shared" si="2"/>
        <v>#REF!</v>
      </c>
      <c r="U51" s="126" t="e">
        <f t="shared" si="2"/>
        <v>#REF!</v>
      </c>
      <c r="V51" s="126" t="e">
        <f t="shared" si="2"/>
        <v>#REF!</v>
      </c>
      <c r="W51" s="126" t="e">
        <f t="shared" si="2"/>
        <v>#REF!</v>
      </c>
      <c r="X51" s="126" t="e">
        <f t="shared" si="2"/>
        <v>#REF!</v>
      </c>
      <c r="Y51" s="126" t="e">
        <f t="shared" si="2"/>
        <v>#REF!</v>
      </c>
      <c r="Z51" s="126" t="e">
        <f t="shared" si="2"/>
        <v>#REF!</v>
      </c>
      <c r="AA51" s="126" t="e">
        <f>+AA49-AA50</f>
        <v>#REF!</v>
      </c>
    </row>
    <row r="52" spans="16:27" ht="63.75" customHeight="1" x14ac:dyDescent="0.25">
      <c r="Q52" s="127"/>
      <c r="R52" s="127"/>
      <c r="S52" s="127"/>
      <c r="T52" s="127"/>
      <c r="U52" s="127"/>
      <c r="V52" s="127"/>
      <c r="W52" s="127"/>
      <c r="X52" s="127"/>
      <c r="Y52" s="127"/>
      <c r="Z52" s="127"/>
      <c r="AA52" s="127"/>
    </row>
  </sheetData>
  <autoFilter ref="A4:AA48" xr:uid="{00000000-0009-0000-0000-000004000000}">
    <filterColumn colId="15">
      <colorFilter dxfId="49"/>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4" customFormat="1" ht="21.75" customHeight="1" x14ac:dyDescent="0.25">
      <c r="C1" s="1072"/>
      <c r="D1" s="1073"/>
      <c r="E1" s="1073"/>
      <c r="F1" s="1074"/>
      <c r="G1" s="17"/>
      <c r="H1" s="18"/>
      <c r="I1" s="19"/>
      <c r="J1" s="19"/>
      <c r="K1" s="20"/>
      <c r="L1" s="21"/>
      <c r="M1" s="21"/>
      <c r="N1" s="21"/>
      <c r="O1" s="94"/>
      <c r="P1" s="1078" t="s">
        <v>240</v>
      </c>
      <c r="Q1" s="1079"/>
      <c r="R1" s="1080"/>
      <c r="U1" s="95"/>
    </row>
    <row r="2" spans="3:21" s="14" customFormat="1" ht="19.5" customHeight="1" x14ac:dyDescent="0.2">
      <c r="C2" s="1075"/>
      <c r="D2" s="1076"/>
      <c r="E2" s="1076"/>
      <c r="F2" s="1077"/>
      <c r="H2" s="1081" t="s">
        <v>241</v>
      </c>
      <c r="I2" s="1082"/>
      <c r="J2" s="1082"/>
      <c r="K2" s="1082"/>
      <c r="L2" s="1082"/>
      <c r="M2" s="1082"/>
      <c r="N2" s="1082"/>
      <c r="O2" s="1083"/>
      <c r="P2" s="1084" t="s">
        <v>242</v>
      </c>
      <c r="Q2" s="1085"/>
      <c r="R2" s="1086"/>
      <c r="U2" s="95"/>
    </row>
    <row r="3" spans="3:21" s="14" customFormat="1" ht="24" customHeight="1" x14ac:dyDescent="0.2">
      <c r="C3" s="1075"/>
      <c r="D3" s="1076"/>
      <c r="E3" s="1076"/>
      <c r="F3" s="1077"/>
      <c r="H3" s="1081" t="s">
        <v>243</v>
      </c>
      <c r="I3" s="1082"/>
      <c r="J3" s="1082"/>
      <c r="K3" s="1082"/>
      <c r="L3" s="1082"/>
      <c r="M3" s="1082"/>
      <c r="N3" s="1082"/>
      <c r="O3" s="1083"/>
      <c r="P3" s="1084"/>
      <c r="Q3" s="1085"/>
      <c r="R3" s="1086"/>
      <c r="U3" s="95"/>
    </row>
    <row r="4" spans="3:21" s="14" customFormat="1" ht="15" customHeight="1" x14ac:dyDescent="0.2">
      <c r="C4" s="1075"/>
      <c r="D4" s="1076"/>
      <c r="E4" s="1076"/>
      <c r="F4" s="1077"/>
      <c r="H4" s="1081" t="s">
        <v>244</v>
      </c>
      <c r="I4" s="1082"/>
      <c r="J4" s="1082"/>
      <c r="K4" s="1082"/>
      <c r="L4" s="1082"/>
      <c r="M4" s="1082"/>
      <c r="N4" s="1082"/>
      <c r="O4" s="1083"/>
      <c r="P4" s="1084" t="s">
        <v>245</v>
      </c>
      <c r="Q4" s="1085"/>
      <c r="R4" s="1086"/>
      <c r="U4" s="95"/>
    </row>
    <row r="5" spans="3:21" s="14" customFormat="1" ht="15" customHeight="1" x14ac:dyDescent="0.2">
      <c r="C5" s="1075"/>
      <c r="D5" s="1076"/>
      <c r="E5" s="1076"/>
      <c r="F5" s="1077"/>
      <c r="H5" s="1081" t="s">
        <v>246</v>
      </c>
      <c r="I5" s="1082"/>
      <c r="J5" s="1082"/>
      <c r="K5" s="1082"/>
      <c r="L5" s="1082"/>
      <c r="M5" s="1082"/>
      <c r="N5" s="1082"/>
      <c r="O5" s="1083"/>
      <c r="P5" s="1084"/>
      <c r="Q5" s="1085"/>
      <c r="R5" s="1086"/>
      <c r="U5" s="95"/>
    </row>
    <row r="6" spans="3:21" s="14" customFormat="1" ht="15" customHeight="1" x14ac:dyDescent="0.2">
      <c r="C6" s="1075"/>
      <c r="D6" s="1076"/>
      <c r="E6" s="1076"/>
      <c r="F6" s="1077"/>
      <c r="H6" s="1081" t="s">
        <v>247</v>
      </c>
      <c r="I6" s="1082"/>
      <c r="J6" s="1082"/>
      <c r="K6" s="1082"/>
      <c r="L6" s="1082"/>
      <c r="M6" s="1082"/>
      <c r="N6" s="1082"/>
      <c r="O6" s="1083"/>
      <c r="P6" s="1084"/>
      <c r="Q6" s="1085"/>
      <c r="R6" s="1086"/>
      <c r="U6" s="95"/>
    </row>
    <row r="7" spans="3:21" s="14" customFormat="1" ht="16.5" customHeight="1" thickBot="1" x14ac:dyDescent="0.25">
      <c r="C7" s="1075"/>
      <c r="D7" s="1076"/>
      <c r="E7" s="1076"/>
      <c r="F7" s="1077"/>
      <c r="H7" s="38">
        <v>1000000</v>
      </c>
      <c r="I7" s="22"/>
      <c r="J7" s="22"/>
      <c r="K7" s="23"/>
      <c r="L7" s="22"/>
      <c r="M7" s="22"/>
      <c r="N7" s="22"/>
      <c r="O7" s="24">
        <v>1000000</v>
      </c>
      <c r="P7" s="1087"/>
      <c r="Q7" s="1088"/>
      <c r="R7" s="1089"/>
      <c r="U7" s="95"/>
    </row>
    <row r="8" spans="3:21" s="14" customFormat="1" ht="16.5" customHeight="1" thickBot="1" x14ac:dyDescent="0.25">
      <c r="C8" s="1090" t="s">
        <v>248</v>
      </c>
      <c r="D8" s="1091"/>
      <c r="E8" s="1091"/>
      <c r="F8" s="1092"/>
      <c r="G8" s="17"/>
      <c r="H8" s="1093" t="s">
        <v>418</v>
      </c>
      <c r="I8" s="1094"/>
      <c r="J8" s="1094"/>
      <c r="K8" s="1094"/>
      <c r="L8" s="1094"/>
      <c r="M8" s="1094"/>
      <c r="N8" s="1094"/>
      <c r="O8" s="1094"/>
      <c r="P8" s="1094"/>
      <c r="Q8" s="1094"/>
      <c r="R8" s="1095"/>
      <c r="U8" s="95"/>
    </row>
    <row r="9" spans="3:21" s="14" customFormat="1" ht="26.25" customHeight="1" thickBot="1" x14ac:dyDescent="0.25">
      <c r="C9" s="1096" t="s">
        <v>249</v>
      </c>
      <c r="D9" s="1097"/>
      <c r="E9" s="1097"/>
      <c r="F9" s="1097"/>
      <c r="G9" s="1097"/>
      <c r="H9" s="1097"/>
      <c r="I9" s="1097"/>
      <c r="J9" s="1097"/>
      <c r="K9" s="1097"/>
      <c r="L9" s="1097"/>
      <c r="M9" s="1097"/>
      <c r="N9" s="1097"/>
      <c r="O9" s="1097"/>
      <c r="P9" s="1097"/>
      <c r="Q9" s="1097"/>
      <c r="R9" s="1098"/>
      <c r="U9" s="95"/>
    </row>
    <row r="10" spans="3:21" s="14" customFormat="1" ht="48" customHeight="1" thickBot="1" x14ac:dyDescent="0.25">
      <c r="C10" s="198" t="s">
        <v>19</v>
      </c>
      <c r="D10" s="199" t="s">
        <v>279</v>
      </c>
      <c r="E10" s="340" t="s">
        <v>20</v>
      </c>
      <c r="F10" s="200" t="s">
        <v>92</v>
      </c>
      <c r="G10" s="200" t="s">
        <v>250</v>
      </c>
      <c r="H10" s="200" t="s">
        <v>24</v>
      </c>
      <c r="I10" s="200" t="s">
        <v>251</v>
      </c>
      <c r="J10" s="200" t="s">
        <v>22</v>
      </c>
      <c r="K10" s="200" t="s">
        <v>252</v>
      </c>
      <c r="L10" s="201" t="s">
        <v>25</v>
      </c>
      <c r="M10" s="201" t="s">
        <v>253</v>
      </c>
      <c r="N10" s="201" t="s">
        <v>254</v>
      </c>
      <c r="O10" s="202" t="s">
        <v>255</v>
      </c>
      <c r="P10" s="202" t="s">
        <v>256</v>
      </c>
      <c r="Q10" s="202" t="s">
        <v>257</v>
      </c>
      <c r="R10" s="203" t="s">
        <v>258</v>
      </c>
      <c r="U10" s="95"/>
    </row>
    <row r="11" spans="3:21" s="14" customFormat="1" ht="36" customHeight="1" x14ac:dyDescent="0.2">
      <c r="C11" s="137" t="s">
        <v>46</v>
      </c>
      <c r="D11" s="506"/>
      <c r="E11" s="506"/>
      <c r="F11" s="507"/>
      <c r="G11" s="508"/>
      <c r="H11" s="507"/>
      <c r="I11" s="507"/>
      <c r="J11" s="507"/>
      <c r="K11" s="507"/>
      <c r="L11" s="507"/>
      <c r="M11" s="509"/>
      <c r="N11" s="510"/>
      <c r="O11" s="511"/>
      <c r="P11" s="512"/>
      <c r="Q11" s="512"/>
      <c r="R11" s="511"/>
      <c r="S11" s="14">
        <v>1000000</v>
      </c>
      <c r="U11" s="95"/>
    </row>
    <row r="12" spans="3:21" s="14" customFormat="1" ht="45.75" customHeight="1" x14ac:dyDescent="0.2">
      <c r="C12" s="1101" t="s">
        <v>166</v>
      </c>
      <c r="D12" s="505" t="s">
        <v>264</v>
      </c>
      <c r="E12" s="386">
        <v>0</v>
      </c>
      <c r="F12" s="386">
        <v>0</v>
      </c>
      <c r="G12" s="386">
        <v>0</v>
      </c>
      <c r="H12" s="386">
        <v>0</v>
      </c>
      <c r="I12" s="285"/>
      <c r="J12" s="285"/>
      <c r="K12" s="38">
        <f>+F12-H12</f>
        <v>0</v>
      </c>
      <c r="L12" s="561">
        <v>0</v>
      </c>
      <c r="M12" s="286"/>
      <c r="N12" s="286"/>
      <c r="O12" s="287">
        <f>+IF(ISERROR(L12/F12),0,L12/F12)</f>
        <v>0</v>
      </c>
      <c r="P12" s="176">
        <f>+F12-L12</f>
        <v>0</v>
      </c>
      <c r="Q12" s="176">
        <v>0</v>
      </c>
      <c r="R12" s="292">
        <f>+IF(ISERROR(Q12/F12),0,Q12/F12)</f>
        <v>0</v>
      </c>
      <c r="U12" s="95"/>
    </row>
    <row r="13" spans="3:21" s="14" customFormat="1" ht="45.75" customHeight="1" x14ac:dyDescent="0.2">
      <c r="C13" s="1102"/>
      <c r="D13" s="505" t="s">
        <v>280</v>
      </c>
      <c r="E13" s="386">
        <v>0</v>
      </c>
      <c r="F13" s="386">
        <v>0</v>
      </c>
      <c r="G13" s="386">
        <v>0</v>
      </c>
      <c r="H13" s="386">
        <v>0</v>
      </c>
      <c r="I13" s="285"/>
      <c r="J13" s="285"/>
      <c r="K13" s="38">
        <f t="shared" ref="K13:K16" si="0">+F13-H13</f>
        <v>0</v>
      </c>
      <c r="L13" s="561">
        <v>0</v>
      </c>
      <c r="M13" s="286"/>
      <c r="N13" s="286"/>
      <c r="O13" s="287">
        <f>+IF(ISERROR(L13/F13),0,L13/F13)</f>
        <v>0</v>
      </c>
      <c r="P13" s="176">
        <f>+F13-L13</f>
        <v>0</v>
      </c>
      <c r="Q13" s="176">
        <v>0</v>
      </c>
      <c r="R13" s="292">
        <f>+IF(ISERROR(Q13/F13),0,Q13/F13)</f>
        <v>0</v>
      </c>
      <c r="U13" s="95"/>
    </row>
    <row r="14" spans="3:21" s="14" customFormat="1" ht="45.75" customHeight="1" x14ac:dyDescent="0.2">
      <c r="C14" s="1103"/>
      <c r="D14" s="505" t="s">
        <v>177</v>
      </c>
      <c r="E14" s="285">
        <v>0</v>
      </c>
      <c r="F14" s="386">
        <v>0</v>
      </c>
      <c r="G14" s="386">
        <v>0</v>
      </c>
      <c r="H14" s="386">
        <v>0</v>
      </c>
      <c r="I14" s="285"/>
      <c r="J14" s="285"/>
      <c r="K14" s="38">
        <f t="shared" si="0"/>
        <v>0</v>
      </c>
      <c r="L14" s="561">
        <v>0</v>
      </c>
      <c r="M14" s="286"/>
      <c r="N14" s="286"/>
      <c r="O14" s="287">
        <f>+IF(ISERROR(L14/F14),0,L14/F14)</f>
        <v>0</v>
      </c>
      <c r="P14" s="176">
        <v>0</v>
      </c>
      <c r="Q14" s="176">
        <v>0</v>
      </c>
      <c r="R14" s="292">
        <f>+IF(ISERROR(Q14/F14),0,Q14/F14)</f>
        <v>0</v>
      </c>
      <c r="U14" s="95"/>
    </row>
    <row r="15" spans="3:21" s="14" customFormat="1" ht="38.25" customHeight="1" x14ac:dyDescent="0.2">
      <c r="C15" s="96" t="s">
        <v>67</v>
      </c>
      <c r="D15" s="504"/>
      <c r="E15" s="289">
        <v>0</v>
      </c>
      <c r="F15" s="289">
        <v>0</v>
      </c>
      <c r="G15" s="288">
        <v>0</v>
      </c>
      <c r="H15" s="289"/>
      <c r="I15" s="289"/>
      <c r="J15" s="289"/>
      <c r="K15" s="38">
        <f t="shared" si="0"/>
        <v>0</v>
      </c>
      <c r="L15" s="561">
        <v>0</v>
      </c>
      <c r="M15" s="290"/>
      <c r="N15" s="291"/>
      <c r="O15" s="292"/>
      <c r="P15" s="285"/>
      <c r="Q15" s="285">
        <v>0</v>
      </c>
      <c r="R15" s="292"/>
      <c r="U15" s="95"/>
    </row>
    <row r="16" spans="3:21" s="14" customFormat="1" ht="54" customHeight="1" thickBot="1" x14ac:dyDescent="0.25">
      <c r="C16" s="39" t="s">
        <v>259</v>
      </c>
      <c r="D16" s="498"/>
      <c r="E16" s="499">
        <v>0</v>
      </c>
      <c r="F16" s="499">
        <f>+F12+F13+F14</f>
        <v>0</v>
      </c>
      <c r="G16" s="499">
        <f>+G12+G13+G14</f>
        <v>0</v>
      </c>
      <c r="H16" s="499">
        <f>+H12+H13+H14</f>
        <v>0</v>
      </c>
      <c r="I16" s="499"/>
      <c r="J16" s="499"/>
      <c r="K16" s="38">
        <f t="shared" si="0"/>
        <v>0</v>
      </c>
      <c r="L16" s="562">
        <f t="shared" ref="L16" si="1">SUM(L12:L15)</f>
        <v>0</v>
      </c>
      <c r="M16" s="500"/>
      <c r="N16" s="500"/>
      <c r="O16" s="501">
        <f>+IF(ISERROR(L16/F16),0,L16/F16)</f>
        <v>0</v>
      </c>
      <c r="P16" s="502" t="s">
        <v>517</v>
      </c>
      <c r="Q16" s="502">
        <v>0</v>
      </c>
      <c r="R16" s="503">
        <v>0</v>
      </c>
      <c r="U16" s="95"/>
    </row>
    <row r="17" spans="3:25" s="14" customFormat="1" ht="5.25" hidden="1" customHeight="1" x14ac:dyDescent="0.2">
      <c r="C17" s="180" t="s">
        <v>259</v>
      </c>
      <c r="D17" s="181"/>
      <c r="E17" s="181"/>
      <c r="F17" s="182">
        <v>0</v>
      </c>
      <c r="G17" s="182">
        <v>248847.70388248999</v>
      </c>
      <c r="H17" s="183">
        <v>0</v>
      </c>
      <c r="I17" s="184">
        <v>0</v>
      </c>
      <c r="J17" s="184" t="e">
        <f>SUMIF([3]base!$G$5:$AD$76,"C",[3]base!$V$5:$V$76)</f>
        <v>#VALUE!</v>
      </c>
      <c r="K17" s="183">
        <f>(+F17-(I17+H17))/1000000</f>
        <v>0</v>
      </c>
      <c r="L17" s="184">
        <f>+L12+L13</f>
        <v>0</v>
      </c>
      <c r="M17" s="185">
        <f>+L17-Q17</f>
        <v>0</v>
      </c>
      <c r="N17" s="186" t="e">
        <f>+M17/(F17-I17)</f>
        <v>#DIV/0!</v>
      </c>
      <c r="O17" s="187">
        <v>0</v>
      </c>
      <c r="P17" s="188">
        <v>0</v>
      </c>
      <c r="Q17" s="189">
        <f>+Q12</f>
        <v>0</v>
      </c>
      <c r="R17" s="190">
        <v>0</v>
      </c>
      <c r="U17" s="95"/>
    </row>
    <row r="18" spans="3:25" s="2" customFormat="1" ht="41.25" customHeight="1" thickBot="1" x14ac:dyDescent="0.25">
      <c r="C18" s="1099" t="s">
        <v>69</v>
      </c>
      <c r="D18" s="1100"/>
      <c r="E18" s="191">
        <f>+E16</f>
        <v>0</v>
      </c>
      <c r="F18" s="191">
        <f>+F16</f>
        <v>0</v>
      </c>
      <c r="G18" s="191">
        <f>+G12+G13+G14</f>
        <v>0</v>
      </c>
      <c r="H18" s="191">
        <f>+H16</f>
        <v>0</v>
      </c>
      <c r="I18" s="191">
        <f>+I12+I13+I14</f>
        <v>0</v>
      </c>
      <c r="J18" s="191">
        <f>+J12+J13+J14</f>
        <v>0</v>
      </c>
      <c r="K18" s="191">
        <f>+K12+K13+K14</f>
        <v>0</v>
      </c>
      <c r="L18" s="191">
        <f>+L12+L13+L14</f>
        <v>0</v>
      </c>
      <c r="M18" s="192">
        <f>+L18-Q18</f>
        <v>0</v>
      </c>
      <c r="N18" s="228" t="e">
        <f>+M18/(F18-I18)</f>
        <v>#DIV/0!</v>
      </c>
      <c r="O18" s="193">
        <f>+IF(ISERROR(L18/F18),0,L18/F18)</f>
        <v>0</v>
      </c>
      <c r="P18" s="194">
        <f>+P12+P13+P14</f>
        <v>0</v>
      </c>
      <c r="Q18" s="195">
        <f>+Q12+Q13+Q14</f>
        <v>0</v>
      </c>
      <c r="R18" s="196">
        <f>+IF(ISERROR(Q18/F18),0,Q18/F18)</f>
        <v>0</v>
      </c>
      <c r="T18" s="14"/>
      <c r="U18" s="97"/>
    </row>
    <row r="19" spans="3:25" s="2" customFormat="1" ht="23.25" customHeight="1" x14ac:dyDescent="0.2">
      <c r="C19" s="25"/>
      <c r="D19" s="260">
        <v>1000000</v>
      </c>
      <c r="E19" s="260"/>
      <c r="F19" s="197"/>
      <c r="G19" s="26"/>
      <c r="H19" s="98"/>
      <c r="I19" s="98"/>
      <c r="J19" s="26"/>
      <c r="K19" s="26"/>
      <c r="L19" s="98"/>
      <c r="M19" s="98"/>
      <c r="N19" s="99"/>
      <c r="O19" s="27"/>
      <c r="P19" s="100"/>
      <c r="Q19" s="101"/>
      <c r="R19" s="28"/>
      <c r="T19" s="14"/>
      <c r="U19" s="97"/>
    </row>
    <row r="20" spans="3:25" s="2" customFormat="1" ht="23.25" customHeight="1" x14ac:dyDescent="0.25">
      <c r="C20" s="1055"/>
      <c r="D20" s="1055"/>
      <c r="E20" s="1055"/>
      <c r="F20" s="1055"/>
      <c r="G20" s="1055"/>
      <c r="H20" s="1055"/>
      <c r="I20" s="1055"/>
      <c r="J20" s="1055"/>
      <c r="K20" s="1055"/>
      <c r="L20" s="1055"/>
      <c r="M20" s="1055"/>
      <c r="N20" s="1055"/>
      <c r="O20" s="1055"/>
      <c r="P20" s="1055"/>
      <c r="Q20" s="1055"/>
      <c r="R20" s="28"/>
      <c r="T20" s="14"/>
      <c r="U20" s="102"/>
      <c r="V20" s="103"/>
    </row>
    <row r="21" spans="3:25" s="2" customFormat="1" ht="49.5" customHeight="1" x14ac:dyDescent="0.25">
      <c r="C21" s="1071"/>
      <c r="D21" s="1071"/>
      <c r="E21" s="1071"/>
      <c r="F21" s="1071"/>
      <c r="G21" s="1071"/>
      <c r="H21" s="1071"/>
      <c r="I21" s="1071"/>
      <c r="J21" s="1071"/>
      <c r="K21" s="1071"/>
      <c r="L21" s="1071"/>
      <c r="M21" s="1071"/>
      <c r="N21" s="1071"/>
      <c r="O21" s="1071"/>
      <c r="P21" s="1071"/>
      <c r="Q21" s="1071"/>
      <c r="R21" s="1071"/>
      <c r="T21" s="14"/>
      <c r="U21" s="102"/>
      <c r="V21" s="103"/>
    </row>
    <row r="22" spans="3:25" s="2" customFormat="1" ht="54.75" customHeight="1" x14ac:dyDescent="0.25">
      <c r="C22" s="1055"/>
      <c r="D22" s="1055"/>
      <c r="E22" s="1055"/>
      <c r="F22" s="1055"/>
      <c r="G22" s="1055"/>
      <c r="H22" s="1055"/>
      <c r="I22" s="1055"/>
      <c r="J22" s="1055"/>
      <c r="K22" s="1055"/>
      <c r="L22" s="1055"/>
      <c r="M22" s="1055"/>
      <c r="N22" s="1055"/>
      <c r="O22" s="1055"/>
      <c r="P22" s="1055"/>
      <c r="Q22" s="1055"/>
      <c r="R22" s="28"/>
      <c r="T22" s="14"/>
      <c r="U22" s="102"/>
      <c r="V22" s="103"/>
    </row>
    <row r="23" spans="3:25" s="2" customFormat="1" ht="31.5" customHeight="1" x14ac:dyDescent="0.25">
      <c r="C23" s="1055"/>
      <c r="D23" s="1055"/>
      <c r="E23" s="1055"/>
      <c r="F23" s="1055"/>
      <c r="G23" s="1055"/>
      <c r="H23" s="1055"/>
      <c r="I23" s="1055"/>
      <c r="J23" s="1055"/>
      <c r="K23" s="1055"/>
      <c r="L23" s="1055"/>
      <c r="M23" s="1055"/>
      <c r="N23" s="1055"/>
      <c r="O23" s="1055"/>
      <c r="P23" s="1055"/>
      <c r="Q23" s="1055"/>
      <c r="R23" s="1055"/>
      <c r="T23" s="14"/>
      <c r="U23" s="102"/>
      <c r="V23" s="103"/>
    </row>
    <row r="24" spans="3:25" s="2" customFormat="1" ht="38.25" hidden="1" customHeight="1" x14ac:dyDescent="0.25">
      <c r="T24" s="14"/>
      <c r="U24" s="102"/>
      <c r="V24" s="103"/>
    </row>
    <row r="25" spans="3:25" s="2" customFormat="1" ht="31.5" hidden="1" customHeight="1" thickBot="1" x14ac:dyDescent="0.3">
      <c r="C25" s="2" t="s">
        <v>260</v>
      </c>
      <c r="K25" s="29"/>
      <c r="M25" s="37"/>
      <c r="N25" s="37"/>
      <c r="O25" s="37"/>
      <c r="P25" s="37"/>
      <c r="Q25" s="37"/>
      <c r="R25" s="37"/>
      <c r="T25" s="14"/>
      <c r="U25" s="102"/>
      <c r="V25" s="103"/>
    </row>
    <row r="26" spans="3:25" s="2" customFormat="1" ht="31.5" hidden="1" customHeight="1" x14ac:dyDescent="0.2">
      <c r="C26" s="1056" t="s">
        <v>261</v>
      </c>
      <c r="D26" s="1057"/>
      <c r="E26" s="1057"/>
      <c r="F26" s="1058"/>
      <c r="G26" s="8"/>
      <c r="H26" s="1059" t="s">
        <v>262</v>
      </c>
      <c r="I26" s="1060"/>
      <c r="J26" s="1060"/>
      <c r="K26" s="1061"/>
      <c r="L26" s="1061"/>
      <c r="M26" s="1061"/>
      <c r="N26" s="1061"/>
      <c r="O26" s="1061"/>
      <c r="P26" s="1062"/>
      <c r="Q26" s="9" t="s">
        <v>263</v>
      </c>
      <c r="R26" s="37"/>
      <c r="U26" s="97"/>
    </row>
    <row r="27" spans="3:25" s="2" customFormat="1" ht="15.75" hidden="1" x14ac:dyDescent="0.25">
      <c r="C27" s="1047" t="s">
        <v>264</v>
      </c>
      <c r="D27" s="1048"/>
      <c r="E27" s="1048"/>
      <c r="F27" s="1049"/>
      <c r="G27" s="10"/>
      <c r="H27" s="1063" t="s">
        <v>265</v>
      </c>
      <c r="I27" s="1064"/>
      <c r="J27" s="1064"/>
      <c r="K27" s="1065"/>
      <c r="L27" s="1065"/>
      <c r="M27" s="1065"/>
      <c r="N27" s="1065"/>
      <c r="O27" s="1065"/>
      <c r="P27" s="1066"/>
      <c r="Q27" s="104">
        <v>1000000000</v>
      </c>
      <c r="R27" s="37"/>
      <c r="T27" s="105"/>
      <c r="U27" s="102"/>
      <c r="V27" s="103"/>
      <c r="Y27" s="30"/>
    </row>
    <row r="28" spans="3:25" s="2" customFormat="1" ht="15.75" hidden="1" x14ac:dyDescent="0.25">
      <c r="C28" s="1050"/>
      <c r="D28" s="1051"/>
      <c r="E28" s="1051"/>
      <c r="F28" s="1052"/>
      <c r="G28" s="11"/>
      <c r="H28" s="1067" t="s">
        <v>146</v>
      </c>
      <c r="I28" s="1068"/>
      <c r="J28" s="1068"/>
      <c r="K28" s="1069"/>
      <c r="L28" s="1069"/>
      <c r="M28" s="1069"/>
      <c r="N28" s="1069"/>
      <c r="O28" s="1069"/>
      <c r="P28" s="1070"/>
      <c r="Q28" s="106">
        <v>3605000000</v>
      </c>
      <c r="R28" s="37"/>
      <c r="T28" s="105"/>
      <c r="U28" s="102"/>
      <c r="V28" s="103"/>
      <c r="Y28" s="30"/>
    </row>
    <row r="29" spans="3:25" s="2" customFormat="1" ht="15.75" hidden="1" x14ac:dyDescent="0.25">
      <c r="C29" s="1050"/>
      <c r="D29" s="1051"/>
      <c r="E29" s="1051"/>
      <c r="F29" s="1052"/>
      <c r="G29" s="11"/>
      <c r="H29" s="1034" t="s">
        <v>266</v>
      </c>
      <c r="I29" s="1035"/>
      <c r="J29" s="1035"/>
      <c r="K29" s="1036"/>
      <c r="L29" s="1036"/>
      <c r="M29" s="1036"/>
      <c r="N29" s="1036"/>
      <c r="O29" s="1036"/>
      <c r="P29" s="1037"/>
      <c r="Q29" s="107">
        <v>300000000</v>
      </c>
      <c r="R29" s="37"/>
      <c r="T29" s="105"/>
      <c r="U29" s="102"/>
      <c r="V29" s="103"/>
      <c r="Y29" s="30"/>
    </row>
    <row r="30" spans="3:25" s="2" customFormat="1" ht="15.75" hidden="1" x14ac:dyDescent="0.25">
      <c r="C30" s="1050" t="s">
        <v>267</v>
      </c>
      <c r="D30" s="1051"/>
      <c r="E30" s="1051"/>
      <c r="F30" s="1052"/>
      <c r="G30" s="12"/>
      <c r="H30" s="1034" t="s">
        <v>159</v>
      </c>
      <c r="I30" s="1035"/>
      <c r="J30" s="1035"/>
      <c r="K30" s="1036"/>
      <c r="L30" s="1036"/>
      <c r="M30" s="1036"/>
      <c r="N30" s="1036"/>
      <c r="O30" s="1036"/>
      <c r="P30" s="1037"/>
      <c r="Q30" s="106">
        <v>200000000</v>
      </c>
      <c r="R30" s="37"/>
      <c r="T30" s="105"/>
      <c r="U30" s="102"/>
      <c r="V30" s="103"/>
      <c r="Y30" s="30"/>
    </row>
    <row r="31" spans="3:25" s="2" customFormat="1" hidden="1" x14ac:dyDescent="0.25">
      <c r="C31" s="1050" t="s">
        <v>268</v>
      </c>
      <c r="D31" s="1051"/>
      <c r="E31" s="1051"/>
      <c r="F31" s="1052"/>
      <c r="G31" s="11"/>
      <c r="H31" s="1034" t="s">
        <v>269</v>
      </c>
      <c r="I31" s="1035"/>
      <c r="J31" s="1035"/>
      <c r="K31" s="1036"/>
      <c r="L31" s="1036"/>
      <c r="M31" s="1036"/>
      <c r="N31" s="1036"/>
      <c r="O31" s="1036"/>
      <c r="P31" s="1037"/>
      <c r="Q31" s="107">
        <v>300000000</v>
      </c>
      <c r="T31" s="105"/>
      <c r="U31" s="102"/>
      <c r="V31" s="103"/>
      <c r="Y31" s="30"/>
    </row>
    <row r="32" spans="3:25" s="2" customFormat="1" hidden="1" x14ac:dyDescent="0.25">
      <c r="C32" s="1050"/>
      <c r="D32" s="1051"/>
      <c r="E32" s="1051"/>
      <c r="F32" s="1052"/>
      <c r="G32" s="11"/>
      <c r="H32" s="1034" t="s">
        <v>270</v>
      </c>
      <c r="I32" s="1035"/>
      <c r="J32" s="1035"/>
      <c r="K32" s="1036"/>
      <c r="L32" s="1036"/>
      <c r="M32" s="1036"/>
      <c r="N32" s="1036"/>
      <c r="O32" s="1036"/>
      <c r="P32" s="1037"/>
      <c r="Q32" s="107">
        <v>2200000000</v>
      </c>
      <c r="R32" s="14"/>
      <c r="T32" s="105"/>
      <c r="U32" s="102"/>
      <c r="V32" s="103"/>
      <c r="Y32" s="30"/>
    </row>
    <row r="33" spans="3:25" s="2" customFormat="1" hidden="1" x14ac:dyDescent="0.25">
      <c r="C33" s="1050" t="s">
        <v>271</v>
      </c>
      <c r="D33" s="1051"/>
      <c r="E33" s="1051"/>
      <c r="F33" s="1052"/>
      <c r="G33" s="11"/>
      <c r="H33" s="1034" t="s">
        <v>147</v>
      </c>
      <c r="I33" s="1035"/>
      <c r="J33" s="1035"/>
      <c r="K33" s="1036"/>
      <c r="L33" s="1036"/>
      <c r="M33" s="1036"/>
      <c r="N33" s="1036"/>
      <c r="O33" s="1036"/>
      <c r="P33" s="1037"/>
      <c r="Q33" s="107">
        <v>1160000000</v>
      </c>
      <c r="R33" s="14"/>
      <c r="T33" s="105"/>
      <c r="U33" s="102"/>
      <c r="V33" s="103"/>
      <c r="Y33" s="30"/>
    </row>
    <row r="34" spans="3:25" s="2" customFormat="1" hidden="1" x14ac:dyDescent="0.25">
      <c r="C34" s="1050"/>
      <c r="D34" s="1051"/>
      <c r="E34" s="1051"/>
      <c r="F34" s="1052"/>
      <c r="G34" s="11"/>
      <c r="H34" s="1034" t="s">
        <v>144</v>
      </c>
      <c r="I34" s="1035"/>
      <c r="J34" s="1035"/>
      <c r="K34" s="1036"/>
      <c r="L34" s="1036"/>
      <c r="M34" s="1036"/>
      <c r="N34" s="1036"/>
      <c r="O34" s="1036"/>
      <c r="P34" s="1037"/>
      <c r="Q34" s="107">
        <v>30461434</v>
      </c>
      <c r="R34" s="14"/>
      <c r="T34" s="105"/>
      <c r="U34" s="102"/>
      <c r="V34" s="103"/>
      <c r="Y34" s="30"/>
    </row>
    <row r="35" spans="3:25" s="2" customFormat="1" hidden="1" x14ac:dyDescent="0.25">
      <c r="C35" s="1028" t="s">
        <v>272</v>
      </c>
      <c r="D35" s="1028"/>
      <c r="E35" s="1028"/>
      <c r="F35" s="1029"/>
      <c r="G35" s="13"/>
      <c r="H35" s="1034" t="s">
        <v>153</v>
      </c>
      <c r="I35" s="1035"/>
      <c r="J35" s="1035"/>
      <c r="K35" s="1036"/>
      <c r="L35" s="1036"/>
      <c r="M35" s="1036"/>
      <c r="N35" s="1036"/>
      <c r="O35" s="1036"/>
      <c r="P35" s="1037"/>
      <c r="Q35" s="107">
        <v>1962993187</v>
      </c>
      <c r="R35" s="31"/>
      <c r="T35" s="105"/>
      <c r="U35" s="102"/>
      <c r="V35" s="103"/>
      <c r="Y35" s="30"/>
    </row>
    <row r="36" spans="3:25" s="2" customFormat="1" hidden="1" x14ac:dyDescent="0.25">
      <c r="C36" s="1030"/>
      <c r="D36" s="1030"/>
      <c r="E36" s="1030"/>
      <c r="F36" s="1031"/>
      <c r="G36" s="13"/>
      <c r="H36" s="1034" t="s">
        <v>155</v>
      </c>
      <c r="I36" s="1035"/>
      <c r="J36" s="1035"/>
      <c r="K36" s="1036"/>
      <c r="L36" s="1036"/>
      <c r="M36" s="1036"/>
      <c r="N36" s="1036"/>
      <c r="O36" s="1036"/>
      <c r="P36" s="1037"/>
      <c r="Q36" s="107">
        <v>300000000</v>
      </c>
      <c r="R36" s="31"/>
      <c r="T36" s="105"/>
      <c r="U36" s="102"/>
      <c r="V36" s="103"/>
      <c r="Y36" s="30"/>
    </row>
    <row r="37" spans="3:25" s="2" customFormat="1" ht="15.75" hidden="1" thickBot="1" x14ac:dyDescent="0.3">
      <c r="C37" s="1032"/>
      <c r="D37" s="1032"/>
      <c r="E37" s="1032"/>
      <c r="F37" s="1033"/>
      <c r="G37" s="32"/>
      <c r="H37" s="1038" t="s">
        <v>149</v>
      </c>
      <c r="I37" s="1039"/>
      <c r="J37" s="1039"/>
      <c r="K37" s="1040"/>
      <c r="L37" s="1040"/>
      <c r="M37" s="1040"/>
      <c r="N37" s="1040"/>
      <c r="O37" s="1040"/>
      <c r="P37" s="1041"/>
      <c r="Q37" s="107">
        <v>311484467</v>
      </c>
      <c r="R37" s="31"/>
      <c r="T37" s="105"/>
      <c r="U37" s="102"/>
      <c r="V37" s="103"/>
      <c r="Y37" s="30"/>
    </row>
    <row r="38" spans="3:25" s="2" customFormat="1" hidden="1" x14ac:dyDescent="0.25">
      <c r="C38" s="1042" t="s">
        <v>273</v>
      </c>
      <c r="D38" s="1042"/>
      <c r="E38" s="1042"/>
      <c r="F38" s="1042"/>
      <c r="G38" s="32"/>
      <c r="H38" s="1034" t="s">
        <v>148</v>
      </c>
      <c r="I38" s="1035"/>
      <c r="J38" s="1035"/>
      <c r="K38" s="1036"/>
      <c r="L38" s="1036"/>
      <c r="M38" s="1036"/>
      <c r="N38" s="1036"/>
      <c r="O38" s="1036"/>
      <c r="P38" s="1037"/>
      <c r="Q38" s="107">
        <v>31685384000</v>
      </c>
      <c r="R38" s="31"/>
      <c r="T38" s="105"/>
      <c r="U38" s="102"/>
      <c r="V38" s="103"/>
      <c r="Y38" s="30"/>
    </row>
    <row r="39" spans="3:25" s="2" customFormat="1" ht="27" hidden="1" customHeight="1" x14ac:dyDescent="0.25">
      <c r="C39" s="1047" t="s">
        <v>274</v>
      </c>
      <c r="D39" s="1048"/>
      <c r="E39" s="1048"/>
      <c r="F39" s="1049"/>
      <c r="G39" s="12"/>
      <c r="H39" s="1034" t="s">
        <v>151</v>
      </c>
      <c r="I39" s="1035"/>
      <c r="J39" s="1035"/>
      <c r="K39" s="1036"/>
      <c r="L39" s="1036"/>
      <c r="M39" s="1036"/>
      <c r="N39" s="1036"/>
      <c r="O39" s="1036"/>
      <c r="P39" s="1037"/>
      <c r="Q39" s="107">
        <v>5004999999</v>
      </c>
      <c r="R39" s="14"/>
      <c r="T39" s="105"/>
      <c r="U39" s="102"/>
      <c r="V39" s="103"/>
      <c r="Y39" s="30"/>
    </row>
    <row r="40" spans="3:25" s="2" customFormat="1" hidden="1" x14ac:dyDescent="0.25">
      <c r="C40" s="1050" t="s">
        <v>177</v>
      </c>
      <c r="D40" s="1051"/>
      <c r="E40" s="1051"/>
      <c r="F40" s="1052"/>
      <c r="G40" s="12"/>
      <c r="H40" s="1034" t="s">
        <v>165</v>
      </c>
      <c r="I40" s="1035"/>
      <c r="J40" s="1035"/>
      <c r="K40" s="1036"/>
      <c r="L40" s="1036"/>
      <c r="M40" s="1036"/>
      <c r="N40" s="1036"/>
      <c r="O40" s="1036"/>
      <c r="P40" s="1037"/>
      <c r="Q40" s="107">
        <v>2120000000</v>
      </c>
      <c r="R40" s="14"/>
      <c r="T40" s="105"/>
      <c r="U40" s="105"/>
      <c r="V40" s="105"/>
      <c r="W40" s="105"/>
      <c r="Y40" s="30"/>
    </row>
    <row r="41" spans="3:25" s="2" customFormat="1" ht="12.75" hidden="1" customHeight="1" x14ac:dyDescent="0.25">
      <c r="C41" s="1053" t="s">
        <v>275</v>
      </c>
      <c r="D41" s="1054"/>
      <c r="E41" s="1054"/>
      <c r="F41" s="1042"/>
      <c r="G41" s="13"/>
      <c r="H41" s="1034" t="s">
        <v>161</v>
      </c>
      <c r="I41" s="1035"/>
      <c r="J41" s="1035"/>
      <c r="K41" s="1036"/>
      <c r="L41" s="1036"/>
      <c r="M41" s="1036"/>
      <c r="N41" s="1036"/>
      <c r="O41" s="1036"/>
      <c r="P41" s="1037"/>
      <c r="Q41" s="107">
        <v>4000000000</v>
      </c>
      <c r="R41" s="14"/>
      <c r="T41" s="105"/>
      <c r="U41" s="105"/>
      <c r="V41" s="105"/>
      <c r="W41" s="105"/>
      <c r="Y41" s="30"/>
    </row>
    <row r="42" spans="3:25" s="2" customFormat="1" ht="28.5" hidden="1" customHeight="1" thickBot="1" x14ac:dyDescent="0.3">
      <c r="C42" s="1053"/>
      <c r="D42" s="1054"/>
      <c r="E42" s="1054"/>
      <c r="F42" s="1042"/>
      <c r="G42" s="13"/>
      <c r="H42" s="1034" t="s">
        <v>163</v>
      </c>
      <c r="I42" s="1035"/>
      <c r="J42" s="1035"/>
      <c r="K42" s="1036"/>
      <c r="L42" s="1036"/>
      <c r="M42" s="1036"/>
      <c r="N42" s="1036"/>
      <c r="O42" s="1036"/>
      <c r="P42" s="1037"/>
      <c r="Q42" s="107">
        <v>3000000000</v>
      </c>
      <c r="R42" s="14"/>
      <c r="T42" s="105"/>
      <c r="U42" s="105"/>
      <c r="V42" s="105"/>
      <c r="W42" s="105"/>
      <c r="Y42" s="30"/>
    </row>
    <row r="43" spans="3:25" s="2" customFormat="1" ht="31.5" hidden="1" customHeight="1" x14ac:dyDescent="0.25">
      <c r="C43" s="1043" t="s">
        <v>60</v>
      </c>
      <c r="D43" s="1044"/>
      <c r="E43" s="1044"/>
      <c r="F43" s="1045"/>
      <c r="G43" s="1045"/>
      <c r="H43" s="1046"/>
      <c r="I43" s="1046"/>
      <c r="J43" s="1046"/>
      <c r="K43" s="1046"/>
      <c r="L43" s="1046"/>
      <c r="M43" s="1046"/>
      <c r="N43" s="1046"/>
      <c r="O43" s="1046"/>
      <c r="P43" s="1046"/>
      <c r="Q43" s="33">
        <f>SUM(Q27:Q42)</f>
        <v>57180323087</v>
      </c>
      <c r="R43" s="90"/>
      <c r="T43" s="108"/>
      <c r="U43" s="109"/>
      <c r="V43" s="110"/>
    </row>
    <row r="44" spans="3:25" s="2" customFormat="1" ht="31.5" hidden="1" customHeight="1" x14ac:dyDescent="0.2">
      <c r="C44" s="37"/>
      <c r="D44" s="37"/>
      <c r="E44" s="37"/>
      <c r="F44" s="37"/>
      <c r="G44" s="37"/>
      <c r="H44" s="37"/>
      <c r="I44" s="37"/>
      <c r="J44" s="37"/>
      <c r="K44" s="37"/>
      <c r="L44" s="37"/>
      <c r="M44" s="37"/>
      <c r="N44" s="37"/>
      <c r="O44" s="37"/>
      <c r="P44" s="37"/>
      <c r="Q44" s="37"/>
      <c r="R44" s="37"/>
      <c r="U44" s="97"/>
    </row>
    <row r="45" spans="3:25" s="14" customFormat="1" ht="12.75" hidden="1" x14ac:dyDescent="0.2">
      <c r="R45" s="90"/>
      <c r="U45" s="111"/>
    </row>
    <row r="46" spans="3:25" s="14" customFormat="1" ht="12.75" hidden="1" x14ac:dyDescent="0.2">
      <c r="F46" s="31">
        <f>+F18-[4]base!W76</f>
        <v>-621520765708</v>
      </c>
      <c r="G46" s="31">
        <f>+G18-[4]base!X66</f>
        <v>0</v>
      </c>
      <c r="H46" s="31">
        <f>+H18-[4]base!Y76</f>
        <v>-227346394692.44</v>
      </c>
      <c r="I46" s="31">
        <f>+I18-[4]base!X76</f>
        <v>-62602423429</v>
      </c>
      <c r="J46" s="31" t="e">
        <f>+[4]base!V76-#REF!</f>
        <v>#REF!</v>
      </c>
      <c r="K46" s="31">
        <f>+K18-[4]base!Z76</f>
        <v>-331571947586.56</v>
      </c>
      <c r="L46" s="31">
        <f>+L18-[4]base!AA76</f>
        <v>-169075284815.62</v>
      </c>
      <c r="M46" s="31">
        <f>+M18-([4]base!AA76-[4]base!AB76)</f>
        <v>-166649826120.82001</v>
      </c>
      <c r="N46" s="31"/>
      <c r="O46" s="31"/>
      <c r="P46" s="31" t="e">
        <f>([4]base!Z76-[4]base!AA76)-#REF!</f>
        <v>#REF!</v>
      </c>
      <c r="Q46" s="31">
        <f>+Q18-[4]base!AB76</f>
        <v>-2425458694.8000002</v>
      </c>
      <c r="R46" s="90"/>
      <c r="U46" s="111"/>
    </row>
    <row r="47" spans="3:25" s="14" customFormat="1" ht="12.75" hidden="1" x14ac:dyDescent="0.2">
      <c r="F47" s="112" t="e">
        <f>(#REF!+'[4]VICE REL. POLÍTICAS'!E10+'[4]DESPACHO DEL MINISTRO '!E10+'[4]SECRE. GENERAL'!E10)-F18</f>
        <v>#REF!</v>
      </c>
      <c r="G47" s="113"/>
      <c r="H47" s="31" t="e">
        <f>+(#REF!+'[4]VICE REL. POLÍTICAS'!F10+'[4]DESPACHO DEL MINISTRO '!F10+'[4]SECRE. GENERAL'!F10)-#REF!</f>
        <v>#REF!</v>
      </c>
      <c r="I47" s="31"/>
      <c r="J47" s="31"/>
      <c r="K47" s="31" t="e">
        <f>+(#REF!+'[4]VICE REL. POLÍTICAS'!H10+'[4]DESPACHO DEL MINISTRO '!H10+'[4]SECRE. GENERAL'!H10)-#REF!</f>
        <v>#REF!</v>
      </c>
      <c r="L47" s="31" t="e">
        <f>+(#REF!+'[4]VICE REL. POLÍTICAS'!I10+'[4]DESPACHO DEL MINISTRO '!I10+'[4]SECRE. GENERAL'!I10)-#REF!</f>
        <v>#REF!</v>
      </c>
      <c r="M47" s="31"/>
      <c r="N47" s="31"/>
      <c r="O47" s="31"/>
      <c r="P47" s="114" t="e">
        <f>+('[4]SECRE. GENERAL'!L10+'[4]DESPACHO DEL MINISTRO '!L10+'[4]VICE REL. POLÍTICAS'!L10+#REF!)-#REF!</f>
        <v>#REF!</v>
      </c>
      <c r="Q47" s="31" t="e">
        <f>+(#REF!+'[4]VICE REL. POLÍTICAS'!M10+'[4]DESPACHO DEL MINISTRO '!M10+'[4]SECRE. GENERAL'!M10)-#REF!</f>
        <v>#REF!</v>
      </c>
      <c r="R47" s="30"/>
      <c r="U47" s="111"/>
    </row>
    <row r="48" spans="3:25" s="14" customFormat="1" ht="12.75" hidden="1" x14ac:dyDescent="0.2">
      <c r="F48" s="34"/>
      <c r="R48" s="90"/>
      <c r="U48" s="111"/>
    </row>
    <row r="49" spans="9:21" s="14" customFormat="1" ht="12.75" hidden="1" x14ac:dyDescent="0.2">
      <c r="R49" s="90"/>
      <c r="U49" s="111"/>
    </row>
    <row r="50" spans="9:21" s="14" customFormat="1" ht="12.75" x14ac:dyDescent="0.2"/>
    <row r="51" spans="9:21" s="14" customFormat="1" ht="12.75" x14ac:dyDescent="0.2"/>
    <row r="52" spans="9:21" s="14" customFormat="1" ht="12.75" x14ac:dyDescent="0.2">
      <c r="I52" s="34"/>
      <c r="J52" s="34"/>
    </row>
    <row r="53" spans="9:21" s="14"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04" t="s">
        <v>50</v>
      </c>
      <c r="C3" s="1105"/>
      <c r="D3" s="1105"/>
      <c r="E3" s="1105"/>
      <c r="F3" s="1105"/>
      <c r="G3" s="1105"/>
      <c r="H3" s="1105"/>
      <c r="I3" s="1105"/>
      <c r="J3" s="1105"/>
      <c r="K3" s="1105"/>
      <c r="L3" s="1105"/>
      <c r="M3" s="1105"/>
    </row>
    <row r="4" spans="2:13" ht="42" customHeight="1" thickBot="1" x14ac:dyDescent="0.3">
      <c r="B4" s="265" t="s">
        <v>63</v>
      </c>
      <c r="C4" s="242" t="s">
        <v>90</v>
      </c>
      <c r="D4" s="242" t="s">
        <v>41</v>
      </c>
      <c r="E4" s="242" t="s">
        <v>93</v>
      </c>
      <c r="F4" s="242" t="s">
        <v>94</v>
      </c>
      <c r="G4" s="242" t="s">
        <v>24</v>
      </c>
      <c r="H4" s="242" t="s">
        <v>364</v>
      </c>
      <c r="I4" s="242" t="s">
        <v>42</v>
      </c>
      <c r="J4" s="242" t="s">
        <v>25</v>
      </c>
      <c r="K4" s="242" t="s">
        <v>65</v>
      </c>
      <c r="L4" s="242" t="s">
        <v>78</v>
      </c>
      <c r="M4" s="242" t="s">
        <v>44</v>
      </c>
    </row>
    <row r="5" spans="2:13" ht="23.25" customHeight="1" x14ac:dyDescent="0.25">
      <c r="B5" s="209" t="s">
        <v>46</v>
      </c>
      <c r="C5" s="210" t="e">
        <f>+#REF!</f>
        <v>#REF!</v>
      </c>
      <c r="D5" s="211" t="e">
        <f>+#REF!</f>
        <v>#REF!</v>
      </c>
      <c r="E5" s="212" t="e">
        <f>+#REF!</f>
        <v>#REF!</v>
      </c>
      <c r="F5" s="211" t="e">
        <f>+#REF!</f>
        <v>#REF!</v>
      </c>
      <c r="G5" s="214" t="e">
        <f>+#REF!</f>
        <v>#REF!</v>
      </c>
      <c r="H5" s="243" t="e">
        <f>+G5/F5</f>
        <v>#REF!</v>
      </c>
      <c r="I5" s="211" t="e">
        <f>+F5-G5</f>
        <v>#REF!</v>
      </c>
      <c r="J5" s="211" t="e">
        <f>+#REF!</f>
        <v>#REF!</v>
      </c>
      <c r="K5" s="213" t="e">
        <f t="shared" ref="K5:K14" si="0">+J5/F5</f>
        <v>#REF!</v>
      </c>
      <c r="L5" s="214" t="e">
        <f>+#REF!</f>
        <v>#REF!</v>
      </c>
      <c r="M5" s="213">
        <f>+IF(ISERROR(L5/F5),0,L5/F5)</f>
        <v>0</v>
      </c>
    </row>
    <row r="6" spans="2:13" ht="25.5" customHeight="1" x14ac:dyDescent="0.25">
      <c r="B6" s="138" t="s">
        <v>166</v>
      </c>
      <c r="C6" s="69" t="e">
        <f>+#REF!</f>
        <v>#REF!</v>
      </c>
      <c r="D6" s="204" t="e">
        <f>+#REF!</f>
        <v>#REF!</v>
      </c>
      <c r="E6" s="205" t="e">
        <f>+#REF!</f>
        <v>#REF!</v>
      </c>
      <c r="F6" s="204" t="e">
        <f>+#REF!</f>
        <v>#REF!</v>
      </c>
      <c r="G6" s="207" t="e">
        <f>+#REF!</f>
        <v>#REF!</v>
      </c>
      <c r="H6" s="208" t="e">
        <f t="shared" ref="H6:H18" si="1">+G6/F6</f>
        <v>#REF!</v>
      </c>
      <c r="I6" s="204" t="e">
        <f t="shared" ref="I6:I18" si="2">+F6-G6</f>
        <v>#REF!</v>
      </c>
      <c r="J6" s="204" t="e">
        <f>+#REF!</f>
        <v>#REF!</v>
      </c>
      <c r="K6" s="206" t="e">
        <f t="shared" si="0"/>
        <v>#REF!</v>
      </c>
      <c r="L6" s="207" t="e">
        <f>+#REF!</f>
        <v>#REF!</v>
      </c>
      <c r="M6" s="206">
        <f t="shared" ref="M6:M17" si="3">+IF(ISERROR(L6/F6),0,L6/F6)</f>
        <v>0</v>
      </c>
    </row>
    <row r="7" spans="2:13" ht="27" customHeight="1" x14ac:dyDescent="0.25">
      <c r="B7" s="138" t="s">
        <v>67</v>
      </c>
      <c r="C7" s="69" t="e">
        <f>+#REF!</f>
        <v>#REF!</v>
      </c>
      <c r="D7" s="204" t="e">
        <f>+#REF!</f>
        <v>#REF!</v>
      </c>
      <c r="E7" s="205" t="e">
        <f>+#REF!</f>
        <v>#REF!</v>
      </c>
      <c r="F7" s="204" t="e">
        <f>+#REF!</f>
        <v>#REF!</v>
      </c>
      <c r="G7" s="207" t="e">
        <f>+#REF!</f>
        <v>#REF!</v>
      </c>
      <c r="H7" s="208" t="e">
        <f t="shared" si="1"/>
        <v>#REF!</v>
      </c>
      <c r="I7" s="204" t="e">
        <f t="shared" si="2"/>
        <v>#REF!</v>
      </c>
      <c r="J7" s="204" t="e">
        <f>+#REF!</f>
        <v>#REF!</v>
      </c>
      <c r="K7" s="206" t="e">
        <f t="shared" si="0"/>
        <v>#REF!</v>
      </c>
      <c r="L7" s="207" t="e">
        <f>+#REF!</f>
        <v>#REF!</v>
      </c>
      <c r="M7" s="206">
        <f t="shared" si="3"/>
        <v>0</v>
      </c>
    </row>
    <row r="8" spans="2:13" ht="40.5" customHeight="1" x14ac:dyDescent="0.25">
      <c r="B8" s="138" t="e">
        <f>+#REF!</f>
        <v>#REF!</v>
      </c>
      <c r="C8" s="69" t="e">
        <f>+#REF!</f>
        <v>#REF!</v>
      </c>
      <c r="D8" s="204" t="e">
        <f>+#REF!</f>
        <v>#REF!</v>
      </c>
      <c r="E8" s="205" t="e">
        <f>+#REF!</f>
        <v>#REF!</v>
      </c>
      <c r="F8" s="204" t="e">
        <f>+#REF!</f>
        <v>#REF!</v>
      </c>
      <c r="G8" s="207" t="e">
        <f>+#REF!</f>
        <v>#REF!</v>
      </c>
      <c r="H8" s="208" t="e">
        <f t="shared" si="1"/>
        <v>#REF!</v>
      </c>
      <c r="I8" s="204" t="e">
        <f t="shared" si="2"/>
        <v>#REF!</v>
      </c>
      <c r="J8" s="204" t="e">
        <f>+#REF!</f>
        <v>#REF!</v>
      </c>
      <c r="K8" s="206" t="e">
        <f t="shared" si="0"/>
        <v>#REF!</v>
      </c>
      <c r="L8" s="207" t="e">
        <f>+#REF!</f>
        <v>#REF!</v>
      </c>
      <c r="M8" s="206">
        <f t="shared" si="3"/>
        <v>0</v>
      </c>
    </row>
    <row r="9" spans="2:13" ht="42.75" customHeight="1" x14ac:dyDescent="0.25">
      <c r="B9" s="138" t="s">
        <v>167</v>
      </c>
      <c r="C9" s="69" t="e">
        <f>+#REF!</f>
        <v>#REF!</v>
      </c>
      <c r="D9" s="204" t="e">
        <f>+#REF!</f>
        <v>#REF!</v>
      </c>
      <c r="E9" s="205" t="e">
        <f>+#REF!</f>
        <v>#REF!</v>
      </c>
      <c r="F9" s="204" t="e">
        <f>+#REF!</f>
        <v>#REF!</v>
      </c>
      <c r="G9" s="207" t="e">
        <f>+#REF!</f>
        <v>#REF!</v>
      </c>
      <c r="H9" s="208" t="e">
        <f t="shared" si="1"/>
        <v>#REF!</v>
      </c>
      <c r="I9" s="204" t="e">
        <f t="shared" si="2"/>
        <v>#REF!</v>
      </c>
      <c r="J9" s="204" t="e">
        <f>+#REF!</f>
        <v>#REF!</v>
      </c>
      <c r="K9" s="206" t="e">
        <f t="shared" si="0"/>
        <v>#REF!</v>
      </c>
      <c r="L9" s="207" t="e">
        <f>+#REF!</f>
        <v>#REF!</v>
      </c>
      <c r="M9" s="206">
        <f t="shared" si="3"/>
        <v>0</v>
      </c>
    </row>
    <row r="10" spans="2:13" ht="42.75" customHeight="1" x14ac:dyDescent="0.25">
      <c r="B10" s="138" t="s">
        <v>380</v>
      </c>
      <c r="C10" s="69" t="e">
        <f>+#REF!</f>
        <v>#REF!</v>
      </c>
      <c r="D10" s="204" t="e">
        <f>+#REF!</f>
        <v>#REF!</v>
      </c>
      <c r="E10" s="205" t="e">
        <f>+#REF!</f>
        <v>#REF!</v>
      </c>
      <c r="F10" s="204" t="e">
        <f>+#REF!</f>
        <v>#REF!</v>
      </c>
      <c r="G10" s="207" t="e">
        <f>+#REF!</f>
        <v>#REF!</v>
      </c>
      <c r="H10" s="208" t="e">
        <f t="shared" ref="H10:H11" si="4">+G10/F10</f>
        <v>#REF!</v>
      </c>
      <c r="I10" s="204" t="e">
        <f t="shared" ref="I10:I11" si="5">+F10-G10</f>
        <v>#REF!</v>
      </c>
      <c r="J10" s="204" t="e">
        <f>+#REF!</f>
        <v>#REF!</v>
      </c>
      <c r="K10" s="206" t="e">
        <f t="shared" ref="K10:K11" si="6">+J10/F10</f>
        <v>#REF!</v>
      </c>
      <c r="L10" s="207" t="e">
        <f>+#REF!</f>
        <v>#REF!</v>
      </c>
      <c r="M10" s="206">
        <f t="shared" si="3"/>
        <v>0</v>
      </c>
    </row>
    <row r="11" spans="2:13" ht="42.75" customHeight="1" x14ac:dyDescent="0.25">
      <c r="B11" s="138" t="s">
        <v>409</v>
      </c>
      <c r="C11" s="69" t="e">
        <f>+#REF!</f>
        <v>#REF!</v>
      </c>
      <c r="D11" s="204" t="e">
        <f>+#REF!</f>
        <v>#REF!</v>
      </c>
      <c r="E11" s="205" t="e">
        <f>+#REF!</f>
        <v>#REF!</v>
      </c>
      <c r="F11" s="204" t="e">
        <f>+#REF!</f>
        <v>#REF!</v>
      </c>
      <c r="G11" s="207" t="e">
        <f>+#REF!</f>
        <v>#REF!</v>
      </c>
      <c r="H11" s="208" t="e">
        <f t="shared" si="4"/>
        <v>#REF!</v>
      </c>
      <c r="I11" s="204" t="e">
        <f t="shared" si="5"/>
        <v>#REF!</v>
      </c>
      <c r="J11" s="204" t="e">
        <f>+#REF!</f>
        <v>#REF!</v>
      </c>
      <c r="K11" s="206" t="e">
        <f t="shared" si="6"/>
        <v>#REF!</v>
      </c>
      <c r="L11" s="207" t="e">
        <f>+#REF!</f>
        <v>#REF!</v>
      </c>
      <c r="M11" s="206">
        <f t="shared" si="3"/>
        <v>0</v>
      </c>
    </row>
    <row r="12" spans="2:13" ht="28.5" customHeight="1" x14ac:dyDescent="0.25">
      <c r="B12" s="269" t="s">
        <v>82</v>
      </c>
      <c r="C12" s="270" t="e">
        <f>SUM(C5:C11)</f>
        <v>#REF!</v>
      </c>
      <c r="D12" s="270" t="e">
        <f>SUM(D5:D11)</f>
        <v>#REF!</v>
      </c>
      <c r="E12" s="270" t="e">
        <f>SUM(E5:E11)</f>
        <v>#REF!</v>
      </c>
      <c r="F12" s="270" t="e">
        <f>SUM(F5:F11)</f>
        <v>#REF!</v>
      </c>
      <c r="G12" s="270" t="e">
        <f>SUM(G5:G11)</f>
        <v>#REF!</v>
      </c>
      <c r="H12" s="271" t="e">
        <f t="shared" si="1"/>
        <v>#REF!</v>
      </c>
      <c r="I12" s="272" t="e">
        <f>SUM(I5:I11)</f>
        <v>#REF!</v>
      </c>
      <c r="J12" s="272" t="e">
        <f>SUM(J5:J11)</f>
        <v>#REF!</v>
      </c>
      <c r="K12" s="271" t="e">
        <f t="shared" si="0"/>
        <v>#REF!</v>
      </c>
      <c r="L12" s="273" t="e">
        <f>SUM(L5:L11)</f>
        <v>#REF!</v>
      </c>
      <c r="M12" s="271">
        <f>+IF(ISERROR(L12/F12),0,L12/F12)</f>
        <v>0</v>
      </c>
    </row>
    <row r="13" spans="2:13" ht="21.75" customHeight="1" x14ac:dyDescent="0.25">
      <c r="B13" s="70" t="s">
        <v>48</v>
      </c>
      <c r="C13" s="69" t="e">
        <f>+#REF!</f>
        <v>#REF!</v>
      </c>
      <c r="D13" s="204" t="e">
        <f>+#REF!</f>
        <v>#REF!</v>
      </c>
      <c r="E13" s="204" t="e">
        <f>+#REF!</f>
        <v>#REF!</v>
      </c>
      <c r="F13" s="204" t="e">
        <f>+#REF!</f>
        <v>#REF!</v>
      </c>
      <c r="G13" s="207" t="e">
        <f>+#REF!</f>
        <v>#REF!</v>
      </c>
      <c r="H13" s="208" t="e">
        <f t="shared" si="1"/>
        <v>#REF!</v>
      </c>
      <c r="I13" s="204" t="e">
        <f t="shared" si="2"/>
        <v>#REF!</v>
      </c>
      <c r="J13" s="204" t="e">
        <f>+#REF!</f>
        <v>#REF!</v>
      </c>
      <c r="K13" s="208" t="e">
        <f t="shared" si="0"/>
        <v>#REF!</v>
      </c>
      <c r="L13" s="207" t="e">
        <f>+#REF!</f>
        <v>#REF!</v>
      </c>
      <c r="M13" s="208">
        <f t="shared" si="3"/>
        <v>0</v>
      </c>
    </row>
    <row r="14" spans="2:13" ht="24" customHeight="1" x14ac:dyDescent="0.25">
      <c r="B14" s="279" t="s">
        <v>80</v>
      </c>
      <c r="C14" s="280" t="e">
        <f>+C13</f>
        <v>#REF!</v>
      </c>
      <c r="D14" s="281" t="e">
        <f>+D13</f>
        <v>#REF!</v>
      </c>
      <c r="E14" s="281" t="e">
        <f>+E13</f>
        <v>#REF!</v>
      </c>
      <c r="F14" s="281" t="e">
        <f>+F13</f>
        <v>#REF!</v>
      </c>
      <c r="G14" s="282" t="e">
        <f>+G13</f>
        <v>#REF!</v>
      </c>
      <c r="H14" s="283" t="e">
        <f t="shared" si="1"/>
        <v>#REF!</v>
      </c>
      <c r="I14" s="281" t="e">
        <f t="shared" si="2"/>
        <v>#REF!</v>
      </c>
      <c r="J14" s="281" t="e">
        <f>+J13</f>
        <v>#REF!</v>
      </c>
      <c r="K14" s="283" t="e">
        <f t="shared" si="0"/>
        <v>#REF!</v>
      </c>
      <c r="L14" s="282" t="e">
        <f>+L13</f>
        <v>#REF!</v>
      </c>
      <c r="M14" s="283">
        <f t="shared" si="3"/>
        <v>0</v>
      </c>
    </row>
    <row r="15" spans="2:13" ht="33" customHeight="1" x14ac:dyDescent="0.25">
      <c r="B15" s="274" t="s">
        <v>276</v>
      </c>
      <c r="C15" s="275" t="e">
        <f>+C12+C14</f>
        <v>#REF!</v>
      </c>
      <c r="D15" s="276" t="e">
        <f>+D12+D14</f>
        <v>#REF!</v>
      </c>
      <c r="E15" s="276" t="e">
        <f>+E12+E14</f>
        <v>#REF!</v>
      </c>
      <c r="F15" s="276" t="e">
        <f>+F12+F14</f>
        <v>#REF!</v>
      </c>
      <c r="G15" s="277" t="e">
        <f>+G12+G14</f>
        <v>#REF!</v>
      </c>
      <c r="H15" s="278" t="e">
        <f t="shared" si="1"/>
        <v>#REF!</v>
      </c>
      <c r="I15" s="276" t="e">
        <f t="shared" si="2"/>
        <v>#REF!</v>
      </c>
      <c r="J15" s="276" t="e">
        <f>+J12+J14</f>
        <v>#REF!</v>
      </c>
      <c r="K15" s="278" t="e">
        <f>+J15/F15</f>
        <v>#REF!</v>
      </c>
      <c r="L15" s="277" t="e">
        <f>+L12+L14</f>
        <v>#REF!</v>
      </c>
      <c r="M15" s="278">
        <f t="shared" si="3"/>
        <v>0</v>
      </c>
    </row>
    <row r="16" spans="2:13" ht="35.25" customHeight="1" x14ac:dyDescent="0.25">
      <c r="B16" s="232" t="s">
        <v>278</v>
      </c>
      <c r="C16" s="233">
        <f>+'CONSOLIDADO '!B17</f>
        <v>0</v>
      </c>
      <c r="D16" s="234">
        <f>+'CONSOLIDADO '!F18</f>
        <v>0</v>
      </c>
      <c r="E16" s="234">
        <v>0</v>
      </c>
      <c r="F16" s="235">
        <f>+D16-E16</f>
        <v>0</v>
      </c>
      <c r="G16" s="234">
        <f>+'CONSOLIDADO '!G17</f>
        <v>0</v>
      </c>
      <c r="H16" s="236">
        <f>+IF(ISERROR(G16/F16),0,G16/F16)</f>
        <v>0</v>
      </c>
      <c r="I16" s="235">
        <f t="shared" si="2"/>
        <v>0</v>
      </c>
      <c r="J16" s="235">
        <f>+'CONSOLIDADO '!J18</f>
        <v>0</v>
      </c>
      <c r="K16" s="236">
        <f>+IF(ISERROR(J16/D16),0,J16/D16)</f>
        <v>0</v>
      </c>
      <c r="L16" s="234">
        <f>+'CONSOLIDADO '!M18</f>
        <v>0</v>
      </c>
      <c r="M16" s="236">
        <f t="shared" si="3"/>
        <v>0</v>
      </c>
    </row>
    <row r="17" spans="2:13" ht="20.25" customHeight="1" thickBot="1" x14ac:dyDescent="0.3">
      <c r="B17" s="279" t="s">
        <v>277</v>
      </c>
      <c r="C17" s="280">
        <f>+C16</f>
        <v>0</v>
      </c>
      <c r="D17" s="281">
        <f t="shared" ref="D17:J17" si="7">+D16</f>
        <v>0</v>
      </c>
      <c r="E17" s="281">
        <f t="shared" si="7"/>
        <v>0</v>
      </c>
      <c r="F17" s="281">
        <f t="shared" si="7"/>
        <v>0</v>
      </c>
      <c r="G17" s="282">
        <f>+G16</f>
        <v>0</v>
      </c>
      <c r="H17" s="283">
        <f>+IF(ISERROR(G17/F17),0,G17/F17)</f>
        <v>0</v>
      </c>
      <c r="I17" s="281">
        <f t="shared" si="2"/>
        <v>0</v>
      </c>
      <c r="J17" s="281">
        <f t="shared" si="7"/>
        <v>0</v>
      </c>
      <c r="K17" s="283">
        <f>+IF(ISERROR(J17/D17),0,J17/D17)</f>
        <v>0</v>
      </c>
      <c r="L17" s="282">
        <f>+L16</f>
        <v>0</v>
      </c>
      <c r="M17" s="283">
        <f t="shared" si="3"/>
        <v>0</v>
      </c>
    </row>
    <row r="18" spans="2:13" ht="24.75" customHeight="1" thickBot="1" x14ac:dyDescent="0.3">
      <c r="B18" s="244" t="s">
        <v>282</v>
      </c>
      <c r="C18" s="245" t="e">
        <f>+C15+C17</f>
        <v>#REF!</v>
      </c>
      <c r="D18" s="246" t="e">
        <f t="shared" ref="D18:J18" si="8">+D15+D17</f>
        <v>#REF!</v>
      </c>
      <c r="E18" s="246" t="e">
        <f t="shared" si="8"/>
        <v>#REF!</v>
      </c>
      <c r="F18" s="246" t="e">
        <f t="shared" si="8"/>
        <v>#REF!</v>
      </c>
      <c r="G18" s="247" t="e">
        <f>+G15+G17</f>
        <v>#REF!</v>
      </c>
      <c r="H18" s="248" t="e">
        <f t="shared" si="1"/>
        <v>#REF!</v>
      </c>
      <c r="I18" s="246" t="e">
        <f t="shared" si="2"/>
        <v>#REF!</v>
      </c>
      <c r="J18" s="246" t="e">
        <f t="shared" si="8"/>
        <v>#REF!</v>
      </c>
      <c r="K18" s="248" t="e">
        <f>+J18/F18</f>
        <v>#REF!</v>
      </c>
      <c r="L18" s="247" t="e">
        <f>+L15+L17</f>
        <v>#REF!</v>
      </c>
      <c r="M18" s="248">
        <f>+IF(ISERROR(L18/F18),0,L18/F18)</f>
        <v>0</v>
      </c>
    </row>
    <row r="21" spans="2:13" x14ac:dyDescent="0.25">
      <c r="C21" s="238"/>
      <c r="E21" s="229"/>
    </row>
    <row r="22" spans="2:13" x14ac:dyDescent="0.25">
      <c r="C22" s="266"/>
      <c r="L22" s="36"/>
    </row>
    <row r="23" spans="2:13" x14ac:dyDescent="0.25">
      <c r="E23" s="229"/>
      <c r="L23" s="3"/>
    </row>
    <row r="25" spans="2:13" x14ac:dyDescent="0.25">
      <c r="E25" s="229"/>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06"/>
      <c r="B1" s="1106"/>
      <c r="C1" s="1106"/>
      <c r="D1" s="1106"/>
      <c r="E1" s="1106"/>
      <c r="F1" s="1106"/>
      <c r="G1" s="1106"/>
      <c r="H1" s="1106"/>
      <c r="I1" s="1106"/>
      <c r="J1" s="1106"/>
      <c r="K1" s="1106"/>
      <c r="L1" s="1106"/>
      <c r="M1" s="1106"/>
      <c r="N1" s="1106"/>
      <c r="O1" s="1106"/>
    </row>
    <row r="2" spans="1:17" ht="29.25" customHeight="1" x14ac:dyDescent="0.25">
      <c r="A2" s="1113" t="str">
        <f>+'POR DIRECCIONES'!A4:P4</f>
        <v>31 agosto de 2025</v>
      </c>
      <c r="B2" s="1114"/>
      <c r="C2" s="1114"/>
      <c r="D2" s="1114"/>
      <c r="E2" s="1114"/>
      <c r="F2" s="1114"/>
      <c r="G2" s="1114"/>
      <c r="H2" s="1114"/>
      <c r="I2" s="1114"/>
      <c r="J2" s="1114"/>
      <c r="K2" s="1114"/>
      <c r="L2" s="1115"/>
    </row>
    <row r="3" spans="1:17" ht="15" customHeight="1" x14ac:dyDescent="0.25">
      <c r="A3" s="1116" t="s">
        <v>413</v>
      </c>
      <c r="B3" s="1117"/>
      <c r="C3" s="1117"/>
      <c r="D3" s="1117"/>
      <c r="E3" s="1117"/>
      <c r="F3" s="1117"/>
      <c r="G3" s="1117"/>
      <c r="H3" s="1117"/>
      <c r="I3" s="1117"/>
      <c r="J3" s="1117"/>
      <c r="K3" s="1117"/>
      <c r="L3" s="1118"/>
    </row>
    <row r="4" spans="1:17" ht="15" customHeight="1" x14ac:dyDescent="0.25">
      <c r="A4" s="1119"/>
      <c r="B4" s="1120"/>
      <c r="C4" s="1120"/>
      <c r="D4" s="1120"/>
      <c r="E4" s="1120"/>
      <c r="F4" s="1120"/>
      <c r="G4" s="1120"/>
      <c r="H4" s="1120"/>
      <c r="I4" s="1120"/>
      <c r="J4" s="1120"/>
      <c r="K4" s="1120"/>
      <c r="L4" s="1121"/>
    </row>
    <row r="5" spans="1:17" ht="39" customHeight="1" x14ac:dyDescent="0.25">
      <c r="A5" s="359"/>
      <c r="J5" s="226"/>
      <c r="K5" s="226"/>
      <c r="L5" s="360"/>
    </row>
    <row r="6" spans="1:17" ht="45.75" customHeight="1" x14ac:dyDescent="0.25">
      <c r="A6" s="1107" t="s">
        <v>316</v>
      </c>
      <c r="B6" s="1108"/>
      <c r="C6" s="1108"/>
      <c r="D6" s="1108"/>
      <c r="E6" s="1108"/>
      <c r="F6" s="1108"/>
      <c r="G6" s="1108"/>
      <c r="H6" s="1108"/>
      <c r="I6" s="1108"/>
      <c r="J6" s="1108"/>
      <c r="K6" s="1108"/>
      <c r="L6" s="1109"/>
      <c r="Q6" s="117"/>
    </row>
    <row r="7" spans="1:17" ht="23.25" customHeight="1" x14ac:dyDescent="0.25">
      <c r="A7" s="1107" t="s">
        <v>317</v>
      </c>
      <c r="B7" s="1108"/>
      <c r="C7" s="1108"/>
      <c r="D7" s="1108"/>
      <c r="E7" s="1108"/>
      <c r="F7" s="1108"/>
      <c r="G7" s="1108"/>
      <c r="H7" s="1108"/>
      <c r="I7" s="1108"/>
      <c r="J7" s="1108"/>
      <c r="K7" s="1108"/>
      <c r="L7" s="1109"/>
      <c r="Q7" s="117"/>
    </row>
    <row r="8" spans="1:17" ht="129" customHeight="1" x14ac:dyDescent="0.25">
      <c r="A8" s="1107" t="s">
        <v>318</v>
      </c>
      <c r="B8" s="1108"/>
      <c r="C8" s="1108"/>
      <c r="D8" s="1108"/>
      <c r="E8" s="1108"/>
      <c r="F8" s="1108"/>
      <c r="G8" s="1108"/>
      <c r="H8" s="1108"/>
      <c r="I8" s="1108"/>
      <c r="J8" s="1108"/>
      <c r="K8" s="1108"/>
      <c r="L8" s="1109"/>
    </row>
    <row r="9" spans="1:17" ht="125.25" customHeight="1" x14ac:dyDescent="0.25">
      <c r="A9" s="1107" t="s">
        <v>319</v>
      </c>
      <c r="B9" s="1108"/>
      <c r="C9" s="1108"/>
      <c r="D9" s="1108"/>
      <c r="E9" s="1108"/>
      <c r="F9" s="1108"/>
      <c r="G9" s="1108"/>
      <c r="H9" s="1108"/>
      <c r="I9" s="1108"/>
      <c r="J9" s="1108"/>
      <c r="K9" s="1108"/>
      <c r="L9" s="1109"/>
    </row>
    <row r="10" spans="1:17" ht="69.75" customHeight="1" x14ac:dyDescent="0.25">
      <c r="A10" s="1107" t="s">
        <v>320</v>
      </c>
      <c r="B10" s="1108"/>
      <c r="C10" s="1108"/>
      <c r="D10" s="1108"/>
      <c r="E10" s="1108"/>
      <c r="F10" s="1108"/>
      <c r="G10" s="1108"/>
      <c r="H10" s="1108"/>
      <c r="I10" s="1108"/>
      <c r="J10" s="1108"/>
      <c r="K10" s="1108"/>
      <c r="L10" s="1109"/>
    </row>
    <row r="11" spans="1:17" ht="42" customHeight="1" x14ac:dyDescent="0.25">
      <c r="A11" s="1107" t="s">
        <v>414</v>
      </c>
      <c r="B11" s="1108"/>
      <c r="C11" s="1108"/>
      <c r="D11" s="1108"/>
      <c r="E11" s="1108"/>
      <c r="F11" s="1108"/>
      <c r="G11" s="1108"/>
      <c r="H11" s="1108"/>
      <c r="I11" s="1108"/>
      <c r="J11" s="1108"/>
      <c r="K11" s="1108"/>
      <c r="L11" s="1109"/>
    </row>
    <row r="12" spans="1:17" ht="71.25" customHeight="1" x14ac:dyDescent="0.25">
      <c r="A12" s="1107" t="s">
        <v>321</v>
      </c>
      <c r="B12" s="1108"/>
      <c r="C12" s="1108"/>
      <c r="D12" s="1108"/>
      <c r="E12" s="1108"/>
      <c r="F12" s="1108"/>
      <c r="G12" s="1108"/>
      <c r="H12" s="1108"/>
      <c r="I12" s="1108"/>
      <c r="J12" s="1108"/>
      <c r="K12" s="1108"/>
      <c r="L12" s="1109"/>
    </row>
    <row r="13" spans="1:17" ht="69" customHeight="1" x14ac:dyDescent="0.25">
      <c r="A13" s="1110" t="s">
        <v>322</v>
      </c>
      <c r="B13" s="1111"/>
      <c r="C13" s="1111"/>
      <c r="D13" s="1111"/>
      <c r="E13" s="1111"/>
      <c r="F13" s="1111"/>
      <c r="G13" s="1111"/>
      <c r="H13" s="1111"/>
      <c r="I13" s="1111"/>
      <c r="J13" s="1111"/>
      <c r="K13" s="1111"/>
      <c r="L13" s="1112"/>
    </row>
    <row r="14" spans="1:17" hidden="1" x14ac:dyDescent="0.25">
      <c r="A14" t="s">
        <v>415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30"/>
      <c r="F40" s="230"/>
      <c r="G40" s="230"/>
      <c r="H40" s="230"/>
    </row>
    <row r="41" spans="5:8" x14ac:dyDescent="0.25">
      <c r="E41" s="230"/>
      <c r="F41" s="230"/>
      <c r="G41" s="230"/>
      <c r="H41" s="230"/>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4" customWidth="1"/>
    <col min="2" max="2" width="11.140625" style="4" customWidth="1"/>
    <col min="3" max="3" width="16" style="4" customWidth="1"/>
    <col min="4" max="4" width="10.140625" style="4" customWidth="1"/>
    <col min="5" max="5" width="12.7109375" style="4" customWidth="1"/>
    <col min="6" max="7" width="11.5703125" style="4" customWidth="1"/>
    <col min="8" max="8" width="16.42578125" style="4" customWidth="1"/>
    <col min="9" max="9" width="11.5703125" style="4" customWidth="1"/>
    <col min="10" max="10" width="16.28515625" style="4" customWidth="1"/>
    <col min="11" max="11" width="16.42578125" style="4" customWidth="1"/>
    <col min="12" max="13" width="11.5703125" style="4" customWidth="1"/>
    <col min="14" max="14" width="17.28515625" style="4" customWidth="1"/>
    <col min="15" max="15" width="5.7109375" style="4" bestFit="1" customWidth="1"/>
    <col min="16" max="27" width="5.28515625" style="4" bestFit="1" customWidth="1"/>
    <col min="28" max="16384" width="11.42578125" style="4"/>
  </cols>
  <sheetData>
    <row r="2" spans="1:10" ht="15" customHeight="1" thickBot="1" x14ac:dyDescent="0.3">
      <c r="C2" s="15"/>
      <c r="D2" s="1122" t="s">
        <v>95</v>
      </c>
      <c r="E2" s="1122"/>
      <c r="F2" s="1122" t="s">
        <v>238</v>
      </c>
      <c r="G2" s="1122"/>
      <c r="H2" s="1123" t="s">
        <v>285</v>
      </c>
      <c r="I2" s="1124"/>
      <c r="J2" s="1124"/>
    </row>
    <row r="3" spans="1:10" ht="25.5" customHeight="1" thickBot="1" x14ac:dyDescent="0.3">
      <c r="A3" s="263" t="s">
        <v>239</v>
      </c>
      <c r="D3" s="130" t="s">
        <v>237</v>
      </c>
      <c r="E3" s="6" t="s">
        <v>236</v>
      </c>
      <c r="F3" s="130" t="s">
        <v>237</v>
      </c>
      <c r="G3" s="6" t="s">
        <v>236</v>
      </c>
    </row>
    <row r="4" spans="1:10" x14ac:dyDescent="0.2">
      <c r="B4" s="5" t="s">
        <v>220</v>
      </c>
      <c r="C4" s="262">
        <v>861993</v>
      </c>
      <c r="D4" s="261">
        <v>0</v>
      </c>
      <c r="E4" s="7">
        <v>0.1</v>
      </c>
      <c r="F4" s="261">
        <v>0</v>
      </c>
      <c r="G4" s="7">
        <v>0</v>
      </c>
      <c r="J4" s="16"/>
    </row>
    <row r="5" spans="1:10" x14ac:dyDescent="0.2">
      <c r="B5" s="5" t="s">
        <v>235</v>
      </c>
      <c r="C5" s="262">
        <v>863051.66122291004</v>
      </c>
      <c r="D5" s="261">
        <v>0.2</v>
      </c>
      <c r="E5" s="7">
        <v>0.5</v>
      </c>
      <c r="F5" s="261">
        <v>0.2</v>
      </c>
      <c r="G5" s="7">
        <v>1.0639230827073756E-2</v>
      </c>
      <c r="J5" s="16"/>
    </row>
    <row r="6" spans="1:10" x14ac:dyDescent="0.2">
      <c r="B6" s="5"/>
      <c r="C6" s="262"/>
      <c r="D6" s="261"/>
      <c r="E6" s="7"/>
      <c r="F6" s="261"/>
      <c r="G6" s="7"/>
      <c r="J6" s="16"/>
    </row>
    <row r="7" spans="1:10" x14ac:dyDescent="0.2">
      <c r="B7" s="5"/>
      <c r="C7" s="262"/>
      <c r="D7" s="261"/>
      <c r="E7" s="7"/>
      <c r="F7" s="261"/>
      <c r="G7" s="7"/>
    </row>
    <row r="8" spans="1:10" x14ac:dyDescent="0.2">
      <c r="B8" s="5"/>
      <c r="C8" s="262"/>
      <c r="D8" s="261"/>
      <c r="E8" s="221"/>
      <c r="F8" s="261"/>
      <c r="G8" s="221"/>
      <c r="H8" s="35"/>
    </row>
    <row r="9" spans="1:10" x14ac:dyDescent="0.2">
      <c r="B9" s="5"/>
      <c r="C9" s="262"/>
      <c r="D9" s="261"/>
      <c r="E9" s="7"/>
      <c r="F9" s="261"/>
      <c r="G9" s="7"/>
      <c r="H9" s="35"/>
    </row>
    <row r="10" spans="1:10" x14ac:dyDescent="0.2">
      <c r="B10" s="5"/>
      <c r="C10" s="262"/>
      <c r="D10" s="261"/>
      <c r="E10" s="7"/>
      <c r="F10" s="261"/>
      <c r="G10" s="7"/>
    </row>
    <row r="11" spans="1:10" x14ac:dyDescent="0.2">
      <c r="B11" s="5"/>
      <c r="C11" s="262"/>
      <c r="D11" s="261"/>
      <c r="E11" s="7"/>
      <c r="F11" s="261"/>
      <c r="G11" s="7"/>
    </row>
    <row r="12" spans="1:10" x14ac:dyDescent="0.2">
      <c r="B12" s="5"/>
      <c r="C12" s="262"/>
      <c r="D12" s="261"/>
      <c r="E12" s="7"/>
      <c r="F12" s="261"/>
      <c r="G12" s="7"/>
      <c r="J12" s="136"/>
    </row>
    <row r="13" spans="1:10" x14ac:dyDescent="0.2">
      <c r="B13" s="5"/>
      <c r="C13" s="262"/>
      <c r="D13" s="261"/>
      <c r="E13" s="7"/>
      <c r="F13" s="261"/>
      <c r="G13" s="7"/>
      <c r="H13" s="35"/>
    </row>
    <row r="14" spans="1:10" ht="12" customHeight="1" x14ac:dyDescent="0.2">
      <c r="B14" s="5"/>
      <c r="C14" s="262"/>
      <c r="D14" s="261"/>
      <c r="E14" s="7"/>
      <c r="F14" s="261"/>
      <c r="G14" s="7"/>
    </row>
    <row r="15" spans="1:10" ht="15" x14ac:dyDescent="0.2">
      <c r="B15" s="5"/>
      <c r="C15" s="262"/>
      <c r="D15" s="261"/>
      <c r="E15" s="7"/>
      <c r="F15" s="261"/>
      <c r="G15" s="237"/>
    </row>
    <row r="16" spans="1:10" x14ac:dyDescent="0.2">
      <c r="C16" s="35"/>
      <c r="J16" s="131" t="s">
        <v>238</v>
      </c>
    </row>
    <row r="17" spans="1:16" ht="15.75" customHeight="1" x14ac:dyDescent="0.2"/>
    <row r="18" spans="1:16" ht="15.75" customHeight="1" x14ac:dyDescent="0.2">
      <c r="J18" s="467" t="s">
        <v>238</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15"/>
      <c r="D27" s="1122" t="s">
        <v>95</v>
      </c>
      <c r="E27" s="1122"/>
      <c r="F27" s="1122" t="s">
        <v>238</v>
      </c>
      <c r="G27" s="1122"/>
    </row>
    <row r="28" spans="1:16" ht="15.75" thickBot="1" x14ac:dyDescent="0.3">
      <c r="A28" s="263" t="s">
        <v>396</v>
      </c>
      <c r="D28" s="130" t="s">
        <v>237</v>
      </c>
      <c r="E28" s="6" t="s">
        <v>236</v>
      </c>
      <c r="F28" s="130" t="s">
        <v>237</v>
      </c>
      <c r="G28" s="6" t="s">
        <v>236</v>
      </c>
    </row>
    <row r="29" spans="1:16" ht="15" x14ac:dyDescent="0.25">
      <c r="B29" s="5" t="s">
        <v>220</v>
      </c>
      <c r="C29" s="262">
        <v>208122</v>
      </c>
      <c r="D29" s="261">
        <v>0.38</v>
      </c>
      <c r="E29" s="7">
        <v>0.03</v>
      </c>
      <c r="F29" s="261">
        <v>0</v>
      </c>
      <c r="G29" s="7">
        <v>0</v>
      </c>
      <c r="H29" s="293" t="s">
        <v>395</v>
      </c>
      <c r="I29" s="294"/>
      <c r="J29" s="294"/>
      <c r="K29" s="294"/>
      <c r="L29" s="294"/>
      <c r="M29" s="294"/>
      <c r="N29" s="294"/>
      <c r="O29" s="294"/>
      <c r="P29" s="294"/>
    </row>
    <row r="30" spans="1:16" ht="15" x14ac:dyDescent="0.25">
      <c r="B30" s="5" t="s">
        <v>408</v>
      </c>
      <c r="C30" s="262">
        <v>209181.18628291003</v>
      </c>
      <c r="D30" s="261">
        <v>0.5</v>
      </c>
      <c r="E30" s="7">
        <v>0.09</v>
      </c>
      <c r="F30" s="261">
        <v>0.02</v>
      </c>
      <c r="G30" s="7">
        <v>1.3554658003028977E-2</v>
      </c>
      <c r="H30" s="293"/>
      <c r="I30" s="294"/>
      <c r="J30" s="294"/>
      <c r="K30" s="294"/>
      <c r="L30" s="294"/>
      <c r="M30" s="294"/>
      <c r="N30" s="294"/>
      <c r="O30" s="294"/>
      <c r="P30" s="294"/>
    </row>
    <row r="31" spans="1:16" ht="15" x14ac:dyDescent="0.25">
      <c r="B31" s="5"/>
      <c r="C31" s="262"/>
      <c r="D31" s="261"/>
      <c r="E31" s="7"/>
      <c r="F31" s="261"/>
      <c r="G31" s="7"/>
      <c r="H31" s="293"/>
      <c r="I31" s="294"/>
      <c r="J31" s="294"/>
      <c r="K31" s="294"/>
      <c r="L31" s="294"/>
      <c r="M31" s="294"/>
      <c r="N31" s="294"/>
      <c r="O31" s="294"/>
      <c r="P31" s="294"/>
    </row>
    <row r="32" spans="1:16" x14ac:dyDescent="0.2">
      <c r="B32" s="5"/>
      <c r="C32" s="262"/>
      <c r="D32" s="261"/>
      <c r="E32" s="7"/>
      <c r="F32" s="261"/>
      <c r="G32" s="7"/>
    </row>
    <row r="33" spans="2:9" x14ac:dyDescent="0.2">
      <c r="B33" s="5"/>
      <c r="C33" s="262"/>
      <c r="D33" s="261"/>
      <c r="E33" s="7"/>
      <c r="F33" s="261"/>
      <c r="G33" s="7"/>
    </row>
    <row r="34" spans="2:9" x14ac:dyDescent="0.2">
      <c r="B34" s="5"/>
      <c r="C34" s="262"/>
      <c r="D34" s="261"/>
      <c r="E34" s="7"/>
      <c r="F34" s="261"/>
      <c r="G34" s="7"/>
      <c r="I34" s="131"/>
    </row>
    <row r="35" spans="2:9" x14ac:dyDescent="0.2">
      <c r="B35" s="5"/>
      <c r="C35" s="262"/>
      <c r="D35" s="261"/>
      <c r="E35" s="7"/>
      <c r="F35" s="261"/>
      <c r="G35" s="7"/>
    </row>
    <row r="36" spans="2:9" x14ac:dyDescent="0.2">
      <c r="B36" s="5"/>
      <c r="C36" s="262"/>
      <c r="D36" s="261"/>
      <c r="E36" s="7"/>
      <c r="F36" s="261"/>
      <c r="G36" s="7"/>
      <c r="I36" s="35"/>
    </row>
    <row r="37" spans="2:9" x14ac:dyDescent="0.2">
      <c r="B37" s="5"/>
      <c r="C37" s="262"/>
      <c r="D37" s="261"/>
      <c r="E37" s="7"/>
      <c r="F37" s="261"/>
      <c r="G37" s="7"/>
      <c r="H37" s="35"/>
      <c r="I37" s="35"/>
    </row>
    <row r="38" spans="2:9" x14ac:dyDescent="0.2">
      <c r="B38" s="5"/>
      <c r="C38" s="262"/>
      <c r="D38" s="261"/>
      <c r="E38" s="7"/>
      <c r="F38" s="261"/>
      <c r="G38" s="7"/>
    </row>
    <row r="39" spans="2:9" x14ac:dyDescent="0.2">
      <c r="B39" s="5"/>
      <c r="C39" s="262"/>
      <c r="D39" s="261"/>
      <c r="E39" s="7"/>
      <c r="F39" s="261"/>
      <c r="G39" s="7"/>
    </row>
    <row r="40" spans="2:9" x14ac:dyDescent="0.2">
      <c r="B40" s="5"/>
      <c r="C40" s="262"/>
      <c r="D40" s="261"/>
      <c r="E40" s="7"/>
      <c r="F40" s="261"/>
      <c r="G40" s="7"/>
    </row>
    <row r="41" spans="2:9" x14ac:dyDescent="0.2">
      <c r="B41" s="5"/>
      <c r="C41" s="262"/>
      <c r="D41" s="261"/>
      <c r="E41" s="7"/>
      <c r="F41" s="261"/>
      <c r="G41" s="7"/>
    </row>
    <row r="42" spans="2:9" x14ac:dyDescent="0.2">
      <c r="B42" s="5"/>
      <c r="C42" s="262"/>
      <c r="D42" s="261"/>
      <c r="E42" s="7"/>
      <c r="F42" s="261"/>
      <c r="G42" s="7"/>
    </row>
    <row r="43" spans="2:9" ht="15.75" customHeight="1" x14ac:dyDescent="0.2">
      <c r="B43" s="5"/>
      <c r="C43" s="262"/>
      <c r="D43" s="261"/>
      <c r="E43" s="237"/>
      <c r="F43" s="261"/>
      <c r="G43" s="237"/>
    </row>
    <row r="44" spans="2:9" ht="5.25" customHeight="1" x14ac:dyDescent="0.2"/>
    <row r="45" spans="2:9" x14ac:dyDescent="0.2">
      <c r="C45" s="35"/>
    </row>
    <row r="58" spans="1:12" ht="15" customHeight="1" thickBot="1" x14ac:dyDescent="0.25">
      <c r="C58" s="15"/>
      <c r="D58" s="1122" t="s">
        <v>95</v>
      </c>
      <c r="E58" s="1122"/>
      <c r="F58" s="1122" t="s">
        <v>238</v>
      </c>
      <c r="G58" s="1122"/>
    </row>
    <row r="59" spans="1:12" ht="15.75" thickBot="1" x14ac:dyDescent="0.3">
      <c r="A59" s="263" t="s">
        <v>397</v>
      </c>
      <c r="D59" s="130" t="s">
        <v>237</v>
      </c>
      <c r="E59" s="6" t="s">
        <v>236</v>
      </c>
      <c r="F59" s="130" t="s">
        <v>237</v>
      </c>
      <c r="G59" s="6" t="s">
        <v>236</v>
      </c>
    </row>
    <row r="60" spans="1:12" ht="15" x14ac:dyDescent="0.25">
      <c r="B60" s="5" t="s">
        <v>220</v>
      </c>
      <c r="C60" s="262">
        <v>537791</v>
      </c>
      <c r="D60" s="261">
        <v>0.38</v>
      </c>
      <c r="E60" s="7">
        <f>+'[5]CONSOLIDADO '!J21</f>
        <v>0.9249200078204346</v>
      </c>
      <c r="F60" s="261">
        <v>0</v>
      </c>
      <c r="G60" s="7">
        <f>+'[5]ALERTAS DIRECCIONES'!P27</f>
        <v>0.48251737703203379</v>
      </c>
      <c r="H60" s="293" t="s">
        <v>394</v>
      </c>
      <c r="I60" s="294"/>
      <c r="J60" s="294"/>
      <c r="K60" s="294"/>
      <c r="L60" s="131"/>
    </row>
    <row r="61" spans="1:12" ht="15" x14ac:dyDescent="0.25">
      <c r="B61" s="5" t="s">
        <v>408</v>
      </c>
      <c r="C61" s="262">
        <v>537791</v>
      </c>
      <c r="D61" s="261">
        <v>0.5</v>
      </c>
      <c r="E61" s="7">
        <v>0.53554127002633001</v>
      </c>
      <c r="F61" s="261">
        <v>0.02</v>
      </c>
      <c r="G61" s="342">
        <v>4.4816979959852307E-3</v>
      </c>
      <c r="H61" s="293"/>
      <c r="I61" s="294"/>
      <c r="J61" s="294"/>
      <c r="K61" s="294"/>
      <c r="L61" s="131"/>
    </row>
    <row r="62" spans="1:12" ht="15" x14ac:dyDescent="0.25">
      <c r="B62" s="5" t="s">
        <v>410</v>
      </c>
      <c r="C62" s="262"/>
      <c r="D62" s="261"/>
      <c r="E62" s="7"/>
      <c r="F62" s="261"/>
      <c r="G62" s="342"/>
      <c r="H62" s="293"/>
      <c r="I62" s="294"/>
      <c r="J62" s="294"/>
      <c r="K62" s="294"/>
      <c r="L62" s="131"/>
    </row>
    <row r="63" spans="1:12" x14ac:dyDescent="0.2">
      <c r="B63" s="5" t="s">
        <v>411</v>
      </c>
      <c r="C63" s="262"/>
      <c r="D63" s="261"/>
      <c r="E63" s="7"/>
      <c r="F63" s="261"/>
      <c r="G63" s="7"/>
      <c r="H63" s="35"/>
    </row>
    <row r="64" spans="1:12" x14ac:dyDescent="0.2">
      <c r="B64" s="5" t="s">
        <v>412</v>
      </c>
      <c r="C64" s="262"/>
      <c r="D64" s="261"/>
      <c r="E64" s="7"/>
      <c r="F64" s="261"/>
      <c r="G64" s="7"/>
    </row>
    <row r="65" spans="1:7" x14ac:dyDescent="0.2">
      <c r="B65" s="5" t="s">
        <v>281</v>
      </c>
      <c r="C65" s="262"/>
      <c r="D65" s="261"/>
      <c r="E65" s="7"/>
      <c r="F65" s="261"/>
      <c r="G65" s="7"/>
    </row>
    <row r="66" spans="1:7" x14ac:dyDescent="0.2">
      <c r="A66" s="35"/>
      <c r="B66" s="5" t="s">
        <v>283</v>
      </c>
      <c r="C66" s="262"/>
      <c r="D66" s="261"/>
      <c r="E66" s="7"/>
      <c r="F66" s="261"/>
      <c r="G66" s="7"/>
    </row>
    <row r="67" spans="1:7" x14ac:dyDescent="0.2">
      <c r="B67" s="5" t="s">
        <v>416</v>
      </c>
      <c r="C67" s="262"/>
      <c r="D67" s="261"/>
      <c r="E67" s="7"/>
      <c r="F67" s="261"/>
      <c r="G67" s="7"/>
    </row>
    <row r="68" spans="1:7" x14ac:dyDescent="0.2">
      <c r="B68" s="5" t="s">
        <v>417</v>
      </c>
      <c r="C68" s="262"/>
      <c r="D68" s="261"/>
      <c r="E68" s="7"/>
      <c r="F68" s="261"/>
      <c r="G68" s="7"/>
    </row>
    <row r="69" spans="1:7" x14ac:dyDescent="0.2">
      <c r="B69" s="5" t="s">
        <v>291</v>
      </c>
      <c r="C69" s="262"/>
      <c r="D69" s="261"/>
      <c r="E69" s="7"/>
      <c r="F69" s="261"/>
      <c r="G69" s="7"/>
    </row>
    <row r="70" spans="1:7" x14ac:dyDescent="0.2">
      <c r="B70" s="5" t="s">
        <v>292</v>
      </c>
      <c r="C70" s="262"/>
      <c r="D70" s="261"/>
      <c r="E70" s="7"/>
      <c r="F70" s="261"/>
      <c r="G70" s="7"/>
    </row>
    <row r="71" spans="1:7" x14ac:dyDescent="0.2">
      <c r="B71" s="5" t="s">
        <v>398</v>
      </c>
      <c r="C71" s="262"/>
      <c r="D71" s="261"/>
      <c r="E71" s="7"/>
      <c r="F71" s="261"/>
      <c r="G71" s="7"/>
    </row>
    <row r="72" spans="1:7" x14ac:dyDescent="0.2">
      <c r="B72" s="5"/>
      <c r="C72" s="262"/>
      <c r="D72" s="261"/>
      <c r="E72" s="7"/>
      <c r="F72" s="261"/>
      <c r="G72" s="7"/>
    </row>
    <row r="73" spans="1:7" x14ac:dyDescent="0.2">
      <c r="B73" s="5"/>
      <c r="C73" s="262"/>
      <c r="D73" s="261"/>
      <c r="E73" s="7"/>
      <c r="F73" s="261"/>
      <c r="G73" s="7"/>
    </row>
    <row r="74" spans="1:7" ht="15" x14ac:dyDescent="0.2">
      <c r="B74" s="5"/>
      <c r="C74" s="262"/>
      <c r="D74" s="261"/>
      <c r="E74" s="237"/>
      <c r="F74" s="261"/>
      <c r="G74" s="237"/>
    </row>
    <row r="77" spans="1:7" ht="15" x14ac:dyDescent="0.25">
      <c r="C77" s="296"/>
    </row>
    <row r="92" spans="2:14" x14ac:dyDescent="0.2">
      <c r="C92" s="4" t="s">
        <v>72</v>
      </c>
    </row>
    <row r="94" spans="2:14" ht="20.25" customHeight="1" x14ac:dyDescent="0.2">
      <c r="B94" s="397" t="s">
        <v>341</v>
      </c>
      <c r="C94" s="398" t="s">
        <v>378</v>
      </c>
      <c r="D94" s="398" t="s">
        <v>379</v>
      </c>
      <c r="E94" s="398"/>
      <c r="F94" s="398"/>
      <c r="G94" s="398"/>
      <c r="H94" s="398"/>
      <c r="I94" s="398"/>
      <c r="J94" s="398"/>
      <c r="K94" s="398"/>
      <c r="L94" s="398"/>
      <c r="M94" s="398"/>
      <c r="N94" s="468" t="s">
        <v>398</v>
      </c>
    </row>
    <row r="95" spans="2:14" ht="15.75" customHeight="1" x14ac:dyDescent="0.2">
      <c r="B95" s="399" t="s">
        <v>178</v>
      </c>
      <c r="C95" s="295">
        <v>0.38</v>
      </c>
      <c r="D95" s="295">
        <v>0.5</v>
      </c>
      <c r="E95" s="295"/>
      <c r="F95" s="295"/>
      <c r="G95" s="295"/>
      <c r="H95" s="295"/>
      <c r="I95" s="295"/>
      <c r="J95" s="295"/>
      <c r="K95" s="295"/>
      <c r="L95" s="295"/>
      <c r="M95" s="295"/>
      <c r="N95" s="118"/>
    </row>
    <row r="96" spans="2:14" ht="15.75" customHeight="1" x14ac:dyDescent="0.2">
      <c r="B96" s="543"/>
      <c r="C96" s="330"/>
      <c r="D96" s="330"/>
      <c r="E96" s="330"/>
      <c r="F96" s="331"/>
      <c r="G96" s="331"/>
      <c r="H96" s="331"/>
      <c r="I96" s="331"/>
      <c r="J96" s="331"/>
      <c r="K96" s="331"/>
      <c r="L96" s="331"/>
      <c r="M96" s="331"/>
    </row>
    <row r="97" spans="2:14" x14ac:dyDescent="0.2">
      <c r="C97" s="4" t="s">
        <v>389</v>
      </c>
    </row>
    <row r="99" spans="2:14" ht="15" x14ac:dyDescent="0.2">
      <c r="B99" s="397" t="s">
        <v>341</v>
      </c>
      <c r="C99" s="398" t="s">
        <v>378</v>
      </c>
      <c r="D99" s="398" t="s">
        <v>379</v>
      </c>
      <c r="E99" s="398" t="s">
        <v>375</v>
      </c>
      <c r="F99" s="398" t="s">
        <v>376</v>
      </c>
      <c r="G99" s="398" t="s">
        <v>286</v>
      </c>
      <c r="H99" s="398" t="s">
        <v>287</v>
      </c>
      <c r="I99" s="398" t="s">
        <v>288</v>
      </c>
      <c r="J99" s="398" t="s">
        <v>289</v>
      </c>
      <c r="K99" s="398" t="s">
        <v>290</v>
      </c>
      <c r="L99" s="398" t="s">
        <v>291</v>
      </c>
      <c r="M99" s="398" t="s">
        <v>292</v>
      </c>
      <c r="N99" s="468" t="s">
        <v>398</v>
      </c>
    </row>
    <row r="100" spans="2:14" ht="15" x14ac:dyDescent="0.2">
      <c r="B100" s="399" t="s">
        <v>178</v>
      </c>
      <c r="C100" s="295">
        <v>0</v>
      </c>
      <c r="D100" s="295">
        <v>0.02</v>
      </c>
      <c r="E100" s="295"/>
      <c r="F100" s="295"/>
      <c r="G100" s="295"/>
      <c r="H100" s="295"/>
      <c r="I100" s="295"/>
      <c r="J100" s="295"/>
      <c r="K100" s="295"/>
      <c r="L100" s="295"/>
      <c r="M100" s="295"/>
      <c r="N100" s="118"/>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002F94-5BAD-4CB9-87B8-BF82D0A4D982}">
  <ds:schemaRefs>
    <ds:schemaRef ds:uri="http://purl.org/dc/terms/"/>
    <ds:schemaRef ds:uri="http://schemas.openxmlformats.org/package/2006/metadata/core-properties"/>
    <ds:schemaRef ds:uri="http://www.w3.org/XML/1998/namespace"/>
    <ds:schemaRef ds:uri="http://schemas.microsoft.com/office/2006/metadata/properties"/>
    <ds:schemaRef ds:uri="http://purl.org/dc/dcmitype/"/>
    <ds:schemaRef ds:uri="c5d639e7-08af-42bc-b232-172a9ace2326"/>
    <ds:schemaRef ds:uri="http://schemas.microsoft.com/office/2006/documentManagement/types"/>
    <ds:schemaRef ds:uri="http://schemas.microsoft.com/office/infopath/2007/PartnerControls"/>
    <ds:schemaRef ds:uri="8757c181-039b-4fd3-b5b4-f193ecef8269"/>
    <ds:schemaRef ds:uri="http://purl.org/dc/elements/1.1/"/>
  </ds:schemaRefs>
</ds:datastoreItem>
</file>

<file path=customXml/itemProps3.xml><?xml version="1.0" encoding="utf-8"?>
<ds:datastoreItem xmlns:ds="http://schemas.openxmlformats.org/officeDocument/2006/customXml" ds:itemID="{2F030F1C-56FA-4B25-AB2A-D40507FD9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2025-09-11T18:49:22Z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