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2E30CDDF-D1B4-4B86-8211-542FAFA7AB24}" xr6:coauthVersionLast="36" xr6:coauthVersionMax="36" xr10:uidLastSave="{00000000-0000-0000-0000-000000000000}"/>
  <bookViews>
    <workbookView xWindow="0" yWindow="0" windowWidth="28800" windowHeight="11205" firstSheet="2" activeTab="2" xr2:uid="{26394B1E-0B53-4E3B-AD10-41B012BF3165}"/>
  </bookViews>
  <sheets>
    <sheet name="SENTENCI 2025" sheetId="1081" state="hidden" r:id="rId1"/>
    <sheet name="UNP" sheetId="77" state="hidden" r:id="rId2"/>
    <sheet name="CONSOLIDADO " sheetId="66" r:id="rId3"/>
    <sheet name="POR DIRECCIONES" sheetId="129" r:id="rId4"/>
    <sheet name="ALERTAS DIRECCIONES" sheetId="6" r:id="rId5"/>
    <sheet name="DATOS SENT" sheetId="551" state="hidden" r:id="rId6"/>
    <sheet name="DATOS REGALIAS" sheetId="1010" state="hidden" r:id="rId7"/>
    <sheet name="CONSOLIDADO SECTOR INTERIOR" sheetId="83" state="hidden" r:id="rId8"/>
    <sheet name="GLOSARIO" sheetId="987" state="hidden" r:id="rId9"/>
    <sheet name="GRAFICAS DE TENDENCIA " sheetId="1079" state="hidden" r:id="rId10"/>
    <sheet name="CUADRO SENTENCIA" sheetId="60" r:id="rId11"/>
    <sheet name="Comparativo Sector" sheetId="1073"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4" hidden="1">'ALERTAS DIRECCIONES'!#REF!</definedName>
    <definedName name="_xlnm._FilterDatabase" localSheetId="5" hidden="1">'DATOS SENT'!$A$4:$AA$48</definedName>
    <definedName name="_xlnm._FilterDatabase" localSheetId="3" hidden="1">'POR DIRECCIONES'!$A$6:$BI$93</definedName>
    <definedName name="año">[1]Listas!$M$2:$M$8</definedName>
    <definedName name="_xlnm.Print_Area" localSheetId="4">'ALERTAS DIRECCIONES'!$A$1:$U$56</definedName>
    <definedName name="_xlnm.Print_Area" localSheetId="2">'CONSOLIDADO '!$A$3:$O$20</definedName>
    <definedName name="_xlnm.Print_Area" localSheetId="8">GLOSARIO!$A$2:$L$13</definedName>
    <definedName name="_xlnm.Print_Area" localSheetId="3">'POR DIRECCIONES'!$A$2:$Q$208</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4">'ALERTAS DIRECCIONES'!$A$1:$T$56</definedName>
    <definedName name="Print_Area" localSheetId="2">'CONSOLIDADO '!$A$3:$O$20</definedName>
    <definedName name="Print_Area" localSheetId="6">'DATOS REGALIAS'!$C$1:$Q$20</definedName>
    <definedName name="Print_Area" localSheetId="8">GLOSARIO!$A$1:$M$27</definedName>
    <definedName name="Print_Area" localSheetId="3">'POR DIRECCIONES'!$A$2:$P$208</definedName>
    <definedName name="Print_Titles" localSheetId="4">'ALERTAS DIRECCIONES'!$1:$4</definedName>
    <definedName name="Print_Titles" localSheetId="2">'CONSOLIDADO '!$3:$21</definedName>
    <definedName name="Print_Titles" localSheetId="3">'POR DIRECCIONES'!$2:$5</definedName>
    <definedName name="Sumar?">[1]Listas!$F$2:$F$3</definedName>
    <definedName name="Tipo_gasto">[1]Listas!$D$2:$D$3</definedName>
    <definedName name="_xlnm.Print_Titles" localSheetId="4">'ALERTAS DIRECCIONES'!$1:$4</definedName>
    <definedName name="_xlnm.Print_Titles" localSheetId="3">'POR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C12" i="77" l="1"/>
  <c r="C13" i="77" s="1"/>
  <c r="O16" i="1010"/>
  <c r="K16" i="1010"/>
  <c r="M17" i="1010"/>
  <c r="N17" i="1010" s="1"/>
  <c r="Q46" i="1010"/>
  <c r="P18" i="1010"/>
  <c r="M18" i="1010"/>
  <c r="M46" i="1010" s="1"/>
  <c r="L46" i="1010"/>
  <c r="F7" i="1073"/>
  <c r="F18" i="1010"/>
  <c r="H46" i="1010"/>
  <c r="C7" i="73"/>
  <c r="C6" i="77"/>
  <c r="F10" i="72"/>
  <c r="F7"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F11" i="73" l="1"/>
  <c r="E6" i="83"/>
  <c r="B11" i="73"/>
  <c r="B12" i="73" s="1"/>
  <c r="E7" i="72"/>
  <c r="H7" i="72" s="1"/>
  <c r="I5" i="72"/>
  <c r="J16" i="83"/>
  <c r="J17" i="83" s="1"/>
  <c r="B7" i="76"/>
  <c r="D9" i="73"/>
  <c r="D8" i="77"/>
  <c r="K5" i="72"/>
  <c r="F7" i="76"/>
  <c r="B9" i="73"/>
  <c r="I7" i="76"/>
  <c r="C5" i="72"/>
  <c r="I9" i="77"/>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C9" i="73"/>
  <c r="C5" i="77"/>
  <c r="D11" i="1073"/>
  <c r="C6" i="73"/>
  <c r="J17" i="1073"/>
  <c r="I7" i="77"/>
  <c r="B10" i="76"/>
  <c r="B9" i="76"/>
  <c r="D17" i="1073"/>
  <c r="F8" i="73"/>
  <c r="F5" i="77"/>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C8" i="76" l="1"/>
  <c r="K8" i="72"/>
  <c r="H13" i="1073"/>
  <c r="C8" i="72"/>
  <c r="C9" i="72"/>
  <c r="B8" i="72"/>
  <c r="D8" i="72"/>
  <c r="I8" i="72"/>
  <c r="G6" i="83"/>
  <c r="C6" i="83"/>
  <c r="E5" i="72"/>
  <c r="L5" i="72" s="1"/>
  <c r="L6" i="83"/>
  <c r="J13" i="1073"/>
  <c r="J15" i="1073" s="1"/>
  <c r="J11" i="1073"/>
  <c r="C8" i="77"/>
  <c r="E11" i="1073"/>
  <c r="G11" i="1073" s="1"/>
  <c r="B5" i="76"/>
  <c r="B8" i="76"/>
  <c r="B11" i="76" s="1"/>
  <c r="F5" i="76"/>
  <c r="F8" i="76" s="1"/>
  <c r="C5" i="76"/>
  <c r="F8" i="72"/>
  <c r="E9" i="73"/>
  <c r="G9" i="73" s="1"/>
  <c r="B9" i="72"/>
  <c r="B12" i="72" s="1"/>
  <c r="D10" i="73"/>
  <c r="D13" i="73" s="1"/>
  <c r="E8" i="73"/>
  <c r="H8" i="73" s="1"/>
  <c r="D6" i="73"/>
  <c r="E9" i="83"/>
  <c r="L9" i="83"/>
  <c r="D7" i="83"/>
  <c r="G7" i="1073"/>
  <c r="D9" i="72"/>
  <c r="D12" i="72" s="1"/>
  <c r="C7" i="83"/>
  <c r="J6" i="83"/>
  <c r="J6" i="1073"/>
  <c r="D6" i="1073"/>
  <c r="L7" i="83"/>
  <c r="J7" i="83"/>
  <c r="J9" i="83"/>
  <c r="L6" i="72"/>
  <c r="G6" i="72"/>
  <c r="J19" i="1073"/>
  <c r="D6" i="83"/>
  <c r="J6" i="72"/>
  <c r="I5" i="76"/>
  <c r="I6" i="76"/>
  <c r="K7" i="76"/>
  <c r="D5" i="76"/>
  <c r="F11" i="77"/>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J20" i="1073" l="1"/>
  <c r="J21" i="1073" s="1"/>
  <c r="J9" i="1073"/>
  <c r="J12" i="1073" s="1"/>
  <c r="E5" i="77"/>
  <c r="H5" i="77" s="1"/>
  <c r="H6" i="1073"/>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K10" i="73"/>
  <c r="K13" i="73" s="1"/>
  <c r="H19" i="1073"/>
  <c r="H21" i="1073" s="1"/>
  <c r="J5" i="83"/>
  <c r="I11" i="1073"/>
  <c r="E9" i="77"/>
  <c r="L9"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<sst xmlns="http://schemas.openxmlformats.org/spreadsheetml/2006/main" count="2530" uniqueCount="559">
  <si>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</si>
  <si>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</si>
  <si>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</si>
  <si>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</si>
  <si>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</si>
  <si>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</si>
  <si>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</si>
  <si>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</si>
  <si>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</si>
  <si>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</si>
  <si>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</si>
  <si>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</si>
  <si>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</si>
  <si>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</si>
  <si>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</si>
  <si>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</si>
  <si>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</si>
  <si>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</si>
  <si>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</si>
  <si>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</si>
  <si>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</si>
  <si>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</si>
  <si>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</si>
  <si>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</si>
  <si>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</si>
  <si>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</si>
  <si>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</si>
  <si>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</si>
  <si>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</si>
  <si>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</si>
  <si>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</si>
  <si>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</si>
  <si>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</si>
  <si>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</si>
  <si>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</si>
  <si>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</si>
  <si>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</si>
  <si>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</si>
  <si>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</si>
  <si>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</si>
  <si>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</si>
  <si>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</si>
  <si>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</si>
  <si>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</si>
  <si>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</si>
  <si>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</si>
  <si>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</si>
  <si>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</si>
  <si>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</si>
  <si>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</si>
  <si>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</si>
  <si>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</si>
  <si>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</si>
  <si>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</si>
  <si>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</si>
  <si>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</si>
  <si>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</si>
  <si>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</si>
  <si>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</si>
  <si>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</si>
  <si>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</si>
  <si>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</si>
  <si>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</si>
  <si>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</si>
  <si>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</si>
  <si>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</si>
  <si>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</si>
  <si>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</si>
  <si>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</si>
  <si>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</si>
  <si>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</si>
  <si>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</si>
  <si>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</si>
  <si>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</si>
  <si>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</si>
  <si>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</si>
  <si>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</si>
  <si>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</si>
  <si>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</si>
  <si>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</si>
  <si>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</si>
  <si>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</si>
  <si>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</si>
  <si>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</si>
  <si>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</si>
  <si>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</si>
  <si>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</si>
  <si>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</si>
  <si>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</si>
  <si>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</si>
  <si>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</si>
  <si>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</si>
  <si>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</si>
  <si>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</si>
  <si>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</si>
  <si>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</si>
  <si>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</si>
  <si>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</si>
  <si>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</si>
  <si>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</si>
  <si>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</si>
  <si>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</si>
  <si>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</si>
  <si>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</si>
  <si>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</si>
  <si>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</si>
  <si>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</si>
  <si>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</si>
  <si>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</si>
  <si>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</si>
  <si>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</si>
  <si>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</si>
  <si>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</si>
  <si>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</si>
  <si>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</si>
  <si>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</si>
  <si>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</si>
  <si>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</si>
  <si>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</si>
  <si>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</si>
  <si>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</si>
  <si>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</si>
  <si>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</si>
  <si>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</si>
  <si>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</si>
  <si>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</si>
  <si>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</si>
  <si>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</si>
  <si>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</si>
  <si>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</si>
  <si>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</si>
  <si>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</si>
  <si>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</si>
  <si>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</si>
  <si>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</si>
  <si>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</si>
  <si>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</si>
  <si>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</si>
  <si>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</si>
  <si>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</si>
  <si>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</si>
  <si>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</si>
  <si>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</si>
  <si>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</si>
  <si>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</si>
  <si>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</si>
  <si>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</si>
  <si>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</si>
  <si>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</si>
  <si>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</si>
  <si>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</si>
  <si>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</si>
  <si>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</si>
  <si>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</si>
  <si>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</si>
  <si>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</si>
  <si>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</si>
  <si>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</si>
  <si>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</si>
  <si>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</si>
  <si>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</si>
  <si>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</si>
  <si>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</si>
  <si>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</si>
  <si>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</si>
  <si>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</si>
  <si>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</si>
  <si>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</si>
  <si>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</si>
  <si>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</si>
  <si>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</si>
  <si>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</si>
  <si>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</si>
  <si>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</si>
  <si>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</si>
  <si>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</si>
  <si>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</si>
  <si>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</si>
  <si>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</si>
  <si>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</si>
  <si>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</si>
  <si>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</si>
  <si>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</si>
  <si>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</si>
  <si>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</si>
  <si>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</si>
  <si>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</si>
  <si>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</si>
  <si>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</si>
  <si>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</si>
  <si>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</si>
  <si>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</si>
  <si>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</si>
  <si>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</si>
  <si>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</si>
  <si>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</si>
  <si>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</si>
  <si>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</si>
  <si>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</si>
  <si>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</si>
  <si>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</si>
  <si>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</si>
  <si>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</si>
  <si>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</si>
  <si>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</si>
  <si>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</si>
  <si>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</si>
  <si>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</si>
  <si>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</si>
  <si>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</si>
  <si>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</si>
  <si>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</si>
  <si>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</si>
  <si>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</si>
  <si>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</si>
  <si>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</si>
  <si>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</si>
  <si>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</si>
  <si>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</si>
  <si>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</si>
  <si>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</si>
  <si>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</si>
  <si>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</si>
  <si>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</si>
  <si>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</si>
  <si>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</si>
  <si>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</si>
  <si>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</si>
  <si>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</si>
  <si>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</si>
  <si>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</si>
  <si>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</si>
  <si>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</si>
  <si>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</si>
  <si>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SECRETARÍA GENERAL</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</si>
  <si>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</si>
  <si>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</si>
  <si>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</si>
  <si>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</si>
  <si>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</si>
  <si>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</si>
  <si>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</si>
  <si>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</si>
  <si>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</si>
  <si>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</si>
  <si>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</si>
  <si>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</si>
  <si>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</si>
  <si>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</si>
  <si>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</si>
  <si>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</si>
  <si>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</si>
  <si>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</si>
  <si>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</si>
  <si>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</si>
  <si>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</si>
  <si>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</si>
  <si>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</si>
  <si>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</si>
  <si>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</si>
  <si>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</si>
  <si>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</si>
  <si>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</si>
  <si>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</si>
  <si>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</si>
  <si>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</si>
  <si>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</si>
  <si>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</si>
  <si>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</si>
  <si>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</si>
  <si>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</si>
  <si>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</si>
  <si>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</si>
  <si>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</si>
  <si>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</si>
  <si>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</si>
  <si>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</si>
  <si>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</si>
  <si>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</si>
  <si>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</si>
  <si>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</si>
  <si>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</si>
  <si>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</si>
  <si>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</si>
  <si>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</si>
  <si>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</si>
  <si>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</si>
  <si>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</si>
  <si>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</si>
  <si>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</si>
  <si>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</si>
  <si>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</si>
  <si>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</si>
  <si>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</si>
  <si>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</si>
  <si>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</si>
  <si>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</si>
  <si>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</si>
  <si>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</si>
  <si>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</si>
  <si>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</si>
  <si>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</si>
  <si>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</si>
  <si>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</si>
  <si>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</si>
  <si>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</si>
  <si>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</si>
  <si>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</si>
  <si>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</si>
  <si>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</si>
  <si>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</si>
  <si>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</si>
  <si>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</si>
  <si>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</si>
  <si>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</si>
  <si>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</si>
  <si>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</si>
  <si>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</si>
  <si>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</si>
  <si>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</si>
  <si>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</si>
  <si>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</si>
  <si>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</si>
  <si>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</si>
  <si>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</si>
  <si>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</si>
  <si>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</si>
  <si>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</si>
  <si>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</si>
  <si>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</si>
  <si>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</si>
  <si>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</si>
  <si>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</si>
  <si>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</si>
  <si>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</si>
  <si>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</si>
  <si>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</si>
  <si>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</si>
  <si>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</si>
  <si>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</si>
  <si>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</si>
  <si>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</si>
  <si>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</si>
  <si>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</si>
  <si>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</si>
  <si>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</si>
  <si>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</si>
  <si>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</si>
  <si>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</si>
  <si>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</si>
  <si>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</si>
  <si>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</si>
  <si>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</si>
  <si>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</si>
  <si>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</si>
  <si>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</si>
  <si>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</si>
  <si>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</si>
  <si>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</si>
  <si>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</si>
  <si>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</si>
  <si>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</si>
  <si>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</si>
  <si>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</si>
  <si>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</si>
  <si>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</si>
  <si>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</si>
  <si>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</si>
  <si>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</si>
  <si>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</si>
  <si>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</si>
  <si>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</si>
  <si>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</si>
  <si>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</si>
  <si>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</si>
  <si>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</si>
  <si>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</si>
  <si>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</si>
  <si>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</si>
  <si>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</si>
  <si>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</si>
  <si>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</si>
  <si>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</si>
  <si>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</si>
  <si>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</si>
  <si>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</si>
  <si>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</si>
  <si>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</si>
  <si>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</si>
  <si>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</si>
  <si>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</si>
  <si>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</si>
  <si>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</si>
  <si>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</si>
  <si>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</si>
  <si>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</si>
  <si>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</si>
  <si>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</si>
  <si>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</si>
  <si>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</si>
  <si>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</si>
  <si>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</si>
  <si>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</si>
  <si>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</si>
  <si>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</si>
  <si>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</si>
  <si>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</si>
  <si>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</si>
  <si>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</si>
  <si>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</si>
  <si>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</si>
  <si>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</si>
  <si>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</si>
  <si>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</si>
  <si>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</si>
  <si>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</si>
  <si>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</si>
  <si>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</si>
  <si>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</si>
  <si>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</si>
  <si>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</si>
  <si>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</si>
  <si>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</si>
  <si>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</si>
  <si>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</si>
  <si>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</si>
  <si>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</si>
  <si>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</si>
  <si>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</si>
  <si>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</si>
  <si>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</si>
  <si>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</si>
  <si>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</si>
  <si>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</si>
  <si>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</si>
  <si>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</si>
  <si>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</si>
  <si>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</si>
  <si>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</si>
  <si>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</si>
  <si>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</si>
  <si>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</si>
  <si>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</si>
  <si>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</si>
  <si>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</si>
  <si>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</si>
  <si>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</si>
  <si>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</si>
  <si>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</si>
  <si>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</si>
  <si>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</si>
  <si>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</si>
  <si>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</si>
  <si>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</si>
  <si>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</si>
  <si>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</si>
  <si>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</si>
  <si>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</si>
  <si>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</si>
  <si>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</si>
  <si>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</si>
  <si>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</si>
  <si>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</si>
  <si>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</si>
  <si>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</si>
  <si>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</si>
  <si>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</si>
  <si>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</si>
  <si>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</si>
  <si>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</si>
  <si>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</si>
  <si>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</si>
  <si>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</si>
  <si>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</si>
  <si>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</si>
  <si>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</si>
  <si>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</si>
  <si>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</si>
  <si>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</si>
  <si>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</si>
  <si>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</si>
  <si>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</si>
  <si>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</si>
  <si>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</si>
  <si>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</si>
  <si>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</si>
  <si>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</si>
  <si>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</si>
  <si>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</si>
  <si>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</si>
  <si>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</si>
  <si>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</si>
  <si>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</si>
  <si>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</si>
  <si>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</si>
  <si>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</si>
  <si>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</si>
  <si>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</si>
  <si>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</si>
  <si>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</si>
  <si>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</si>
  <si>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</si>
  <si>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</si>
  <si>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</si>
  <si>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</si>
  <si>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</si>
  <si>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</si>
  <si>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</si>
  <si>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</si>
  <si>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</si>
  <si>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</si>
  <si>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</si>
  <si>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</si>
  <si>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</si>
  <si>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</si>
  <si>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</si>
  <si>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</si>
  <si>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</si>
  <si>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</si>
  <si>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</si>
  <si>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</si>
  <si>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</si>
  <si>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</si>
  <si>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</si>
  <si>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</si>
  <si>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</si>
  <si>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</si>
  <si>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</si>
  <si>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</si>
  <si>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</si>
  <si>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</si>
  <si>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</si>
  <si>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</si>
  <si>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</si>
  <si>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</si>
  <si>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</si>
  <si>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</si>
  <si>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</si>
  <si>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</si>
  <si>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</si>
  <si>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</si>
  <si>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</si>
  <si>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ADQUISICION DE IBIENES Y SERVICIOS</t>
  </si>
  <si>
    <t>APROPIACIÓN DESPUÈS DE BLOQUEO</t>
  </si>
  <si>
    <t>APLAZAMIENTO</t>
  </si>
  <si>
    <t>APROPIACIÓN DESPUÉS DE APLAZAMIENTO</t>
  </si>
  <si>
    <t>ARTICULACIÓN PLAN NACIONAL DE DESARROLLO -PND</t>
  </si>
  <si>
    <t>C-3701-1000-49-400600045</t>
  </si>
  <si>
    <t>C-3701-1000-50-40070203</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</si>
  <si>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</si>
  <si>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</si>
  <si>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</si>
  <si>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</si>
  <si>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</si>
  <si>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</si>
  <si>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</si>
  <si>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</si>
  <si>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 xml:space="preserve"> Ejecución vigencia 2025. 30 noviembre 2025</t>
  </si>
  <si>
    <t>30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</si>
</sst>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 numFmtId="192" formatCode="dd/mm/yyyy;@"/>
  </numFmts>
  <fonts count="191"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
      <patternFill patternType="solid">
        <fgColor rgb="FFFFC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0" borderId="66" applyNumberFormat="0" applyFill="0" applyAlignment="0" applyProtection="0"/>
    <xf numFmtId="0" fontId="82" fillId="0" borderId="67"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8" applyNumberFormat="0" applyAlignment="0" applyProtection="0"/>
    <xf numFmtId="0" fontId="87" fillId="12" borderId="69" applyNumberFormat="0" applyAlignment="0" applyProtection="0"/>
    <xf numFmtId="0" fontId="88" fillId="12" borderId="68" applyNumberFormat="0" applyAlignment="0" applyProtection="0"/>
    <xf numFmtId="0" fontId="89" fillId="0" borderId="70" applyNumberFormat="0" applyFill="0" applyAlignment="0" applyProtection="0"/>
    <xf numFmtId="0" fontId="90" fillId="13" borderId="7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73"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72">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9" fillId="0" borderId="0" xfId="4" applyNumberFormat="1" applyFont="1" applyAlignment="1">
      <alignment horizontal="right" vertical="center" wrapText="1"/>
    </xf>
    <xf numFmtId="3" fontId="116"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0" fontId="108" fillId="0" borderId="0" xfId="4" applyFont="1" applyAlignment="1">
      <alignment horizontal="center" vertical="center" wrapText="1" readingOrder="1"/>
    </xf>
    <xf numFmtId="9" fontId="110" fillId="0" borderId="0" xfId="2" applyFont="1" applyFill="1" applyBorder="1" applyAlignment="1">
      <alignment horizontal="center" vertical="center" wrapText="1" readingOrder="1"/>
    </xf>
    <xf numFmtId="9" fontId="117" fillId="0" borderId="0" xfId="2" applyFont="1" applyFill="1" applyBorder="1" applyAlignment="1">
      <alignment horizontal="center" vertical="center" wrapText="1" readingOrder="1"/>
    </xf>
    <xf numFmtId="178" fontId="111" fillId="0" borderId="0" xfId="4" applyNumberFormat="1" applyFont="1" applyAlignment="1">
      <alignment horizontal="center" vertical="center" wrapText="1" readingOrder="1"/>
    </xf>
    <xf numFmtId="9" fontId="111" fillId="0" borderId="0" xfId="6" applyFont="1" applyFill="1" applyBorder="1" applyAlignment="1">
      <alignment horizontal="center" vertical="center" wrapText="1" readingOrder="1"/>
    </xf>
    <xf numFmtId="0" fontId="116" fillId="0" borderId="0" xfId="4" applyFont="1"/>
    <xf numFmtId="0" fontId="103" fillId="0" borderId="0" xfId="4" applyFont="1"/>
    <xf numFmtId="0" fontId="109" fillId="0" borderId="0" xfId="4" applyFont="1" applyAlignment="1">
      <alignment horizontal="left" vertical="center" wrapText="1" readingOrder="1"/>
    </xf>
    <xf numFmtId="178" fontId="112" fillId="0" borderId="0" xfId="4" applyNumberFormat="1" applyFont="1" applyAlignment="1">
      <alignment horizontal="right" vertical="center" wrapText="1" readingOrder="1"/>
    </xf>
    <xf numFmtId="3" fontId="112" fillId="0" borderId="0" xfId="4" applyNumberFormat="1" applyFont="1" applyAlignment="1">
      <alignment horizontal="center" vertical="center" wrapText="1" readingOrder="1"/>
    </xf>
    <xf numFmtId="9" fontId="112" fillId="0" borderId="0" xfId="2" applyFont="1" applyFill="1" applyBorder="1" applyAlignment="1">
      <alignment horizontal="center"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178" fontId="117" fillId="0" borderId="0" xfId="4" applyNumberFormat="1" applyFont="1" applyAlignment="1">
      <alignment horizontal="right" vertical="center" wrapText="1" readingOrder="1"/>
    </xf>
    <xf numFmtId="3" fontId="117"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2"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3"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3"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3" fillId="0" borderId="3" xfId="7" applyFont="1" applyBorder="1" applyAlignment="1">
      <alignment horizontal="center" vertical="center" wrapText="1" readingOrder="1"/>
    </xf>
    <xf numFmtId="9" fontId="113" fillId="4" borderId="3" xfId="7" applyFont="1" applyFill="1" applyBorder="1" applyAlignment="1">
      <alignment horizontal="center" vertical="center" wrapText="1"/>
    </xf>
    <xf numFmtId="0" fontId="127" fillId="0" borderId="1" xfId="0" applyFont="1" applyBorder="1" applyAlignment="1">
      <alignment horizontal="center" vertical="center" wrapText="1" readingOrder="1"/>
    </xf>
    <xf numFmtId="0" fontId="127" fillId="0" borderId="0" xfId="0" applyFont="1" applyAlignment="1">
      <alignment horizontal="center" vertical="center" wrapText="1" readingOrder="1"/>
    </xf>
    <xf numFmtId="0" fontId="128" fillId="0" borderId="1" xfId="0" applyFont="1" applyBorder="1" applyAlignment="1">
      <alignment horizontal="center" vertical="center" wrapText="1" readingOrder="1"/>
    </xf>
    <xf numFmtId="0" fontId="128" fillId="0" borderId="1" xfId="0" applyFont="1" applyBorder="1" applyAlignment="1">
      <alignment horizontal="left" vertical="center" wrapText="1" readingOrder="1"/>
    </xf>
    <xf numFmtId="0" fontId="128" fillId="0" borderId="1" xfId="0" applyFont="1" applyBorder="1" applyAlignment="1">
      <alignment vertical="center" wrapText="1" readingOrder="1"/>
    </xf>
    <xf numFmtId="185" fontId="128" fillId="0" borderId="1" xfId="0" applyNumberFormat="1" applyFont="1" applyBorder="1" applyAlignment="1">
      <alignment horizontal="right" vertical="center" wrapText="1" readingOrder="1"/>
    </xf>
    <xf numFmtId="0" fontId="127" fillId="0" borderId="1" xfId="0" applyFont="1" applyBorder="1" applyAlignment="1">
      <alignment horizontal="left" vertical="center" wrapText="1" readingOrder="1"/>
    </xf>
    <xf numFmtId="0" fontId="129" fillId="0" borderId="1" xfId="0" applyFont="1" applyBorder="1" applyAlignment="1">
      <alignment horizontal="center" vertical="center" wrapText="1" readingOrder="1"/>
    </xf>
    <xf numFmtId="0" fontId="129" fillId="0" borderId="1" xfId="0" applyFont="1" applyBorder="1" applyAlignment="1">
      <alignment horizontal="left" vertical="center" wrapText="1" readingOrder="1"/>
    </xf>
    <xf numFmtId="0" fontId="129" fillId="0" borderId="1" xfId="0" applyFont="1" applyBorder="1" applyAlignment="1">
      <alignment vertical="center" wrapText="1" readingOrder="1"/>
    </xf>
    <xf numFmtId="0" fontId="49" fillId="0" borderId="0" xfId="4" applyAlignment="1">
      <alignment horizontal="center"/>
    </xf>
    <xf numFmtId="172" fontId="115" fillId="0" borderId="0" xfId="6" applyNumberFormat="1" applyFont="1" applyFill="1" applyBorder="1" applyAlignment="1">
      <alignment horizontal="center" vertical="center" wrapText="1" readingOrder="1"/>
    </xf>
    <xf numFmtId="0" fontId="107" fillId="0" borderId="0" xfId="5" applyFont="1" applyAlignment="1">
      <alignment horizontal="left"/>
    </xf>
    <xf numFmtId="177" fontId="75" fillId="0" borderId="0" xfId="0" applyNumberFormat="1" applyFont="1" applyAlignment="1">
      <alignment horizontal="center"/>
    </xf>
    <xf numFmtId="0" fontId="8" fillId="0" borderId="15" xfId="546" applyBorder="1"/>
    <xf numFmtId="168" fontId="49" fillId="0" borderId="0" xfId="547" applyFont="1" applyFill="1"/>
    <xf numFmtId="0" fontId="61" fillId="0" borderId="44" xfId="4" applyFont="1" applyBorder="1" applyAlignment="1" applyProtection="1">
      <alignment horizontal="left" vertical="center" wrapText="1" readingOrder="1"/>
      <protection locked="0"/>
    </xf>
    <xf numFmtId="168"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8" fontId="15" fillId="0" borderId="0" xfId="547" applyFont="1" applyFill="1" applyBorder="1"/>
    <xf numFmtId="43" fontId="47" fillId="0" borderId="49" xfId="548" applyFont="1" applyBorder="1"/>
    <xf numFmtId="0" fontId="15" fillId="0" borderId="0" xfId="546" applyFont="1" applyAlignment="1">
      <alignment horizontal="left" indent="1"/>
    </xf>
    <xf numFmtId="43" fontId="47" fillId="0" borderId="53" xfId="548" applyFont="1" applyBorder="1"/>
    <xf numFmtId="43" fontId="47" fillId="0" borderId="53" xfId="548" applyFont="1" applyFill="1" applyBorder="1"/>
    <xf numFmtId="0" fontId="72" fillId="7" borderId="64" xfId="546" applyFont="1" applyFill="1" applyBorder="1" applyAlignment="1">
      <alignment horizontal="left"/>
    </xf>
    <xf numFmtId="0" fontId="76" fillId="7" borderId="64" xfId="546" applyFont="1" applyFill="1" applyBorder="1"/>
    <xf numFmtId="168" fontId="72" fillId="7" borderId="64" xfId="547" applyFont="1" applyFill="1" applyBorder="1"/>
    <xf numFmtId="168" fontId="49" fillId="0" borderId="0" xfId="547"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30" fillId="0" borderId="0" xfId="0" applyFont="1"/>
    <xf numFmtId="9" fontId="51" fillId="0" borderId="3" xfId="0" applyNumberFormat="1" applyFont="1" applyBorder="1" applyAlignment="1">
      <alignment horizontal="center" vertical="center" wrapText="1" readingOrder="1"/>
    </xf>
    <xf numFmtId="0" fontId="131" fillId="0" borderId="0" xfId="0" applyFont="1" applyAlignment="1">
      <alignment horizontal="center" vertical="center"/>
    </xf>
    <xf numFmtId="9" fontId="133" fillId="0" borderId="75" xfId="0" applyNumberFormat="1" applyFont="1" applyBorder="1" applyAlignment="1">
      <alignment horizontal="center" vertical="center" wrapText="1" readingOrder="1"/>
    </xf>
    <xf numFmtId="0" fontId="135" fillId="0" borderId="0" xfId="0" applyFont="1"/>
    <xf numFmtId="0" fontId="136" fillId="0" borderId="0" xfId="0" applyFont="1"/>
    <xf numFmtId="0" fontId="137" fillId="0" borderId="0" xfId="0" applyFont="1"/>
    <xf numFmtId="0" fontId="91" fillId="0" borderId="0" xfId="0" applyFont="1"/>
    <xf numFmtId="0" fontId="139" fillId="0" borderId="0" xfId="0" applyFont="1"/>
    <xf numFmtId="0" fontId="140" fillId="0" borderId="0" xfId="0" applyFont="1"/>
    <xf numFmtId="188" fontId="128"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3"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2" fillId="0" borderId="0" xfId="0" applyFont="1"/>
    <xf numFmtId="0" fontId="143" fillId="0" borderId="1" xfId="0" applyFont="1" applyBorder="1" applyAlignment="1">
      <alignment horizontal="center" vertical="center" wrapText="1" readingOrder="1"/>
    </xf>
    <xf numFmtId="0" fontId="143" fillId="0" borderId="1" xfId="0" applyFont="1" applyBorder="1" applyAlignment="1">
      <alignment horizontal="left" vertical="center" wrapText="1" readingOrder="1"/>
    </xf>
    <xf numFmtId="0" fontId="143"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4" fillId="0" borderId="0" xfId="0" applyFont="1"/>
    <xf numFmtId="0" fontId="77" fillId="0" borderId="52" xfId="4" applyFont="1" applyBorder="1" applyAlignment="1" applyProtection="1">
      <alignment horizontal="center" vertical="center" wrapText="1" readingOrder="1"/>
      <protection locked="0"/>
    </xf>
    <xf numFmtId="0" fontId="77" fillId="0" borderId="47" xfId="4" applyFont="1" applyBorder="1" applyAlignment="1" applyProtection="1">
      <alignment horizontal="center" vertical="center" wrapText="1" readingOrder="1"/>
      <protection locked="0"/>
    </xf>
    <xf numFmtId="173" fontId="145" fillId="0" borderId="52" xfId="4" applyNumberFormat="1" applyFont="1" applyBorder="1" applyAlignment="1" applyProtection="1">
      <alignment horizontal="right" vertical="center" wrapText="1" readingOrder="1"/>
      <protection locked="0"/>
    </xf>
    <xf numFmtId="173" fontId="145" fillId="0" borderId="47" xfId="4" applyNumberFormat="1" applyFont="1" applyBorder="1" applyAlignment="1" applyProtection="1">
      <alignment horizontal="right" vertical="center" wrapText="1" readingOrder="1"/>
      <protection locked="0"/>
    </xf>
    <xf numFmtId="173" fontId="145" fillId="0" borderId="3" xfId="4" applyNumberFormat="1" applyFont="1" applyBorder="1" applyAlignment="1" applyProtection="1">
      <alignment horizontal="right" vertical="center" wrapText="1" readingOrder="1"/>
      <protection locked="0"/>
    </xf>
    <xf numFmtId="9" fontId="146" fillId="0" borderId="3" xfId="7" applyFont="1" applyBorder="1" applyAlignment="1">
      <alignment horizontal="right" vertical="center" wrapText="1" readingOrder="1"/>
    </xf>
    <xf numFmtId="173" fontId="146"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6"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5" fillId="0" borderId="3" xfId="4" applyNumberFormat="1" applyFont="1" applyBorder="1" applyAlignment="1" applyProtection="1">
      <alignment horizontal="center" vertical="center" wrapText="1" readingOrder="1"/>
      <protection locked="0"/>
    </xf>
    <xf numFmtId="3" fontId="145" fillId="0" borderId="32" xfId="4" applyNumberFormat="1" applyFont="1" applyBorder="1" applyAlignment="1" applyProtection="1">
      <alignment horizontal="center" vertical="center" wrapText="1" readingOrder="1"/>
      <protection locked="0"/>
    </xf>
    <xf numFmtId="9" fontId="146" fillId="0" borderId="33" xfId="7" applyFont="1" applyBorder="1" applyAlignment="1">
      <alignment horizontal="right" vertical="center" wrapText="1" readingOrder="1"/>
    </xf>
    <xf numFmtId="9" fontId="146"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5" fillId="0" borderId="7" xfId="4" applyNumberFormat="1" applyFont="1" applyBorder="1" applyAlignment="1" applyProtection="1">
      <alignment horizontal="center" vertical="center" wrapText="1" readingOrder="1"/>
      <protection locked="0"/>
    </xf>
    <xf numFmtId="173" fontId="145" fillId="0" borderId="7" xfId="4" applyNumberFormat="1" applyFont="1" applyBorder="1" applyAlignment="1" applyProtection="1">
      <alignment horizontal="right" vertical="center" wrapText="1" readingOrder="1"/>
      <protection locked="0"/>
    </xf>
    <xf numFmtId="9" fontId="146" fillId="0" borderId="7" xfId="7" applyFont="1" applyBorder="1" applyAlignment="1">
      <alignment horizontal="center" vertical="center" wrapText="1" readingOrder="1"/>
    </xf>
    <xf numFmtId="9" fontId="146" fillId="0" borderId="3" xfId="7" applyFont="1" applyBorder="1" applyAlignment="1">
      <alignment horizontal="center" vertical="center" wrapText="1" readingOrder="1"/>
    </xf>
    <xf numFmtId="9" fontId="146" fillId="0" borderId="3" xfId="4" applyNumberFormat="1" applyFont="1" applyBorder="1" applyAlignment="1">
      <alignment horizontal="center" vertical="center" wrapText="1" readingOrder="1"/>
    </xf>
    <xf numFmtId="9" fontId="146" fillId="0" borderId="31" xfId="7" applyFont="1" applyBorder="1" applyAlignment="1">
      <alignment horizontal="center" vertical="center" wrapText="1" readingOrder="1"/>
    </xf>
    <xf numFmtId="9" fontId="146" fillId="0" borderId="33" xfId="7" applyFont="1" applyBorder="1" applyAlignment="1">
      <alignment horizontal="center" vertical="center" wrapText="1" readingOrder="1"/>
    </xf>
    <xf numFmtId="9" fontId="146"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6" fillId="0" borderId="51" xfId="7" applyFont="1" applyBorder="1" applyAlignment="1">
      <alignment horizontal="center" vertical="center" wrapText="1" readingOrder="1"/>
    </xf>
    <xf numFmtId="9" fontId="146" fillId="0" borderId="49" xfId="7" applyFont="1" applyBorder="1" applyAlignment="1">
      <alignment horizontal="center" vertical="center" wrapText="1" readingOrder="1"/>
    </xf>
    <xf numFmtId="9" fontId="146" fillId="0" borderId="10" xfId="7" applyFont="1" applyBorder="1" applyAlignment="1">
      <alignment horizontal="center" vertical="center" wrapText="1" readingOrder="1"/>
    </xf>
    <xf numFmtId="9" fontId="146" fillId="0" borderId="53" xfId="7" applyFont="1" applyBorder="1" applyAlignment="1">
      <alignment horizontal="center" vertical="center" wrapText="1" readingOrder="1"/>
    </xf>
    <xf numFmtId="9" fontId="145" fillId="0" borderId="47" xfId="2" applyFont="1" applyBorder="1" applyAlignment="1" applyProtection="1">
      <alignment horizontal="center" vertical="center" wrapText="1" readingOrder="1"/>
      <protection locked="0"/>
    </xf>
    <xf numFmtId="0" fontId="77" fillId="0" borderId="36" xfId="4" applyFont="1" applyBorder="1" applyAlignment="1" applyProtection="1">
      <alignment horizontal="center" vertical="center" wrapText="1" readingOrder="1"/>
      <protection locked="0"/>
    </xf>
    <xf numFmtId="182" fontId="145" fillId="0" borderId="37" xfId="51" applyNumberFormat="1" applyFont="1" applyBorder="1" applyAlignment="1" applyProtection="1">
      <alignment horizontal="center" vertical="center" wrapText="1" readingOrder="1"/>
      <protection locked="0"/>
    </xf>
    <xf numFmtId="182" fontId="145" fillId="0" borderId="37" xfId="51" applyNumberFormat="1" applyFont="1" applyBorder="1" applyAlignment="1" applyProtection="1">
      <alignment horizontal="right" vertical="center" wrapText="1" readingOrder="1"/>
      <protection locked="0"/>
    </xf>
    <xf numFmtId="9" fontId="146" fillId="0" borderId="37" xfId="7" applyFont="1" applyBorder="1" applyAlignment="1">
      <alignment horizontal="right" vertical="center" wrapText="1" readingOrder="1"/>
    </xf>
    <xf numFmtId="173" fontId="146" fillId="0" borderId="37" xfId="1" applyNumberFormat="1" applyFont="1" applyBorder="1" applyAlignment="1">
      <alignment horizontal="right" vertical="center" wrapText="1" readingOrder="1"/>
    </xf>
    <xf numFmtId="182" fontId="146" fillId="0" borderId="37" xfId="51" applyNumberFormat="1" applyFont="1" applyBorder="1" applyAlignment="1">
      <alignment horizontal="right" vertical="center" wrapText="1" readingOrder="1"/>
    </xf>
    <xf numFmtId="9" fontId="146" fillId="0" borderId="38" xfId="7" applyFont="1" applyBorder="1" applyAlignment="1">
      <alignment horizontal="right" vertical="center" wrapText="1" readingOrder="1"/>
    </xf>
    <xf numFmtId="182" fontId="145" fillId="0" borderId="3" xfId="51" applyNumberFormat="1" applyFont="1" applyBorder="1" applyAlignment="1" applyProtection="1">
      <alignment horizontal="center" vertical="center" wrapText="1" readingOrder="1"/>
      <protection locked="0"/>
    </xf>
    <xf numFmtId="182" fontId="145" fillId="0" borderId="3" xfId="51" applyNumberFormat="1" applyFont="1" applyBorder="1" applyAlignment="1" applyProtection="1">
      <alignment horizontal="right" vertical="center" wrapText="1" readingOrder="1"/>
      <protection locked="0"/>
    </xf>
    <xf numFmtId="182" fontId="146" fillId="0" borderId="3" xfId="51" applyNumberFormat="1" applyFont="1" applyBorder="1" applyAlignment="1">
      <alignment horizontal="right" vertical="center" wrapText="1" readingOrder="1"/>
    </xf>
    <xf numFmtId="182" fontId="74" fillId="0" borderId="3" xfId="51"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1" applyNumberFormat="1" applyFont="1" applyFill="1" applyBorder="1" applyAlignment="1" applyProtection="1">
      <alignment horizontal="center" vertical="center" wrapText="1" readingOrder="1"/>
      <protection locked="0"/>
    </xf>
    <xf numFmtId="182" fontId="61" fillId="0" borderId="6" xfId="51" applyNumberFormat="1" applyFont="1" applyFill="1" applyBorder="1" applyAlignment="1" applyProtection="1">
      <alignment vertical="center" wrapText="1" readingOrder="1"/>
      <protection locked="0"/>
    </xf>
    <xf numFmtId="182"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1" applyNumberFormat="1" applyFont="1" applyFill="1" applyBorder="1" applyAlignment="1" applyProtection="1">
      <alignment horizontal="right" vertical="center" wrapText="1" readingOrder="1"/>
      <protection locked="0"/>
    </xf>
    <xf numFmtId="171" fontId="50" fillId="0" borderId="6" xfId="550"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2" fillId="6" borderId="25" xfId="51" applyNumberFormat="1" applyFont="1" applyFill="1" applyBorder="1" applyAlignment="1" applyProtection="1">
      <alignment horizontal="center" vertical="center" wrapText="1" readingOrder="1"/>
      <protection locked="0"/>
    </xf>
    <xf numFmtId="43" fontId="62" fillId="6" borderId="25" xfId="550"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1" applyNumberFormat="1" applyFont="1" applyFill="1" applyBorder="1" applyAlignment="1">
      <alignment vertical="center" wrapText="1"/>
    </xf>
    <xf numFmtId="171" fontId="46" fillId="6" borderId="25" xfId="550"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1" applyNumberFormat="1" applyFont="1" applyBorder="1" applyAlignment="1">
      <alignment horizontal="right" vertical="center" wrapText="1" readingOrder="1"/>
    </xf>
    <xf numFmtId="167"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1" applyNumberFormat="1" applyFont="1" applyBorder="1" applyAlignment="1">
      <alignment horizontal="right" vertical="center" wrapText="1" readingOrder="1"/>
    </xf>
    <xf numFmtId="182" fontId="44" fillId="0" borderId="7" xfId="51" applyNumberFormat="1" applyFont="1" applyBorder="1" applyAlignment="1">
      <alignment horizontal="right" vertical="center" wrapText="1" readingOrder="1"/>
    </xf>
    <xf numFmtId="167"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1" applyNumberFormat="1" applyFont="1" applyBorder="1" applyAlignment="1">
      <alignment horizontal="right" vertical="center" wrapText="1" readingOrder="1"/>
    </xf>
    <xf numFmtId="188" fontId="138" fillId="5" borderId="1" xfId="0" applyNumberFormat="1" applyFont="1" applyFill="1" applyBorder="1" applyAlignment="1">
      <alignment horizontal="right" vertical="center" wrapText="1" readingOrder="1"/>
    </xf>
    <xf numFmtId="0" fontId="0" fillId="0" borderId="0" xfId="0" applyAlignment="1">
      <alignment horizontal="left"/>
    </xf>
    <xf numFmtId="9" fontId="150" fillId="43" borderId="79" xfId="0" applyNumberFormat="1" applyFont="1" applyFill="1" applyBorder="1" applyAlignment="1">
      <alignment horizontal="center" vertical="center" wrapText="1" readingOrder="1"/>
    </xf>
    <xf numFmtId="0" fontId="149"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6" fillId="0" borderId="3" xfId="2" applyFont="1" applyFill="1" applyBorder="1" applyAlignment="1">
      <alignment horizontal="center" vertical="center" wrapText="1" readingOrder="1"/>
    </xf>
    <xf numFmtId="0" fontId="122" fillId="0" borderId="0" xfId="5" applyFont="1" applyAlignment="1">
      <alignment horizontal="center"/>
    </xf>
    <xf numFmtId="0" fontId="107" fillId="0" borderId="0" xfId="5" applyFont="1" applyAlignment="1">
      <alignment horizontal="center"/>
    </xf>
    <xf numFmtId="178" fontId="112" fillId="0" borderId="0" xfId="4" applyNumberFormat="1" applyFont="1" applyAlignment="1">
      <alignment horizontal="center" vertical="center" wrapText="1" readingOrder="1"/>
    </xf>
    <xf numFmtId="178" fontId="110" fillId="0" borderId="0" xfId="4" applyNumberFormat="1" applyFont="1" applyAlignment="1">
      <alignment horizontal="center" vertical="center" wrapText="1" readingOrder="1"/>
    </xf>
    <xf numFmtId="0" fontId="0" fillId="0" borderId="0" xfId="0" applyAlignment="1">
      <alignment horizontal="center"/>
    </xf>
    <xf numFmtId="178" fontId="117" fillId="0" borderId="0" xfId="4" applyNumberFormat="1" applyFont="1" applyAlignment="1">
      <alignment horizontal="center" vertical="center" wrapText="1" readingOrder="1"/>
    </xf>
    <xf numFmtId="9" fontId="62" fillId="6" borderId="25" xfId="551"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2"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1" applyNumberFormat="1" applyFont="1" applyFill="1" applyBorder="1" applyAlignment="1">
      <alignment horizontal="right" vertical="center" wrapText="1" readingOrder="1"/>
    </xf>
    <xf numFmtId="173" fontId="147" fillId="0" borderId="3" xfId="51" applyNumberFormat="1" applyFont="1" applyFill="1" applyBorder="1" applyAlignment="1">
      <alignment horizontal="right" vertical="center" wrapText="1" readingOrder="1"/>
    </xf>
    <xf numFmtId="182" fontId="147" fillId="0" borderId="3" xfId="51" applyNumberFormat="1" applyFont="1" applyFill="1" applyBorder="1" applyAlignment="1">
      <alignment horizontal="right" vertical="center" wrapText="1" readingOrder="1"/>
    </xf>
    <xf numFmtId="9" fontId="147"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60"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58"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4" fillId="47" borderId="24" xfId="0" applyFont="1" applyFill="1" applyBorder="1" applyAlignment="1">
      <alignment vertical="center" wrapText="1" readingOrder="1"/>
    </xf>
    <xf numFmtId="182" fontId="157" fillId="47" borderId="25" xfId="51" applyNumberFormat="1" applyFont="1" applyFill="1" applyBorder="1" applyAlignment="1">
      <alignment horizontal="right" vertical="center" wrapText="1" readingOrder="1"/>
    </xf>
    <xf numFmtId="182" fontId="165" fillId="47" borderId="25" xfId="51" applyNumberFormat="1" applyFont="1" applyFill="1" applyBorder="1" applyAlignment="1">
      <alignment horizontal="right" vertical="center" wrapText="1" readingOrder="1"/>
    </xf>
    <xf numFmtId="173" fontId="165" fillId="47" borderId="25" xfId="51" applyNumberFormat="1" applyFont="1" applyFill="1" applyBorder="1" applyAlignment="1">
      <alignment horizontal="right" vertical="center" wrapText="1" readingOrder="1"/>
    </xf>
    <xf numFmtId="9" fontId="165" fillId="47" borderId="25" xfId="2" applyFont="1" applyFill="1" applyBorder="1" applyAlignment="1">
      <alignment horizontal="right" vertical="center" wrapText="1" readingOrder="1"/>
    </xf>
    <xf numFmtId="9" fontId="145" fillId="0" borderId="52" xfId="2" applyFont="1" applyBorder="1" applyAlignment="1" applyProtection="1">
      <alignment horizontal="right" vertical="center" wrapText="1" readingOrder="1"/>
      <protection locked="0"/>
    </xf>
    <xf numFmtId="9" fontId="145" fillId="0" borderId="47" xfId="2" applyFont="1" applyBorder="1" applyAlignment="1" applyProtection="1">
      <alignment horizontal="right" vertical="center" wrapText="1" readingOrder="1"/>
      <protection locked="0"/>
    </xf>
    <xf numFmtId="9" fontId="145" fillId="0" borderId="7" xfId="2" applyFont="1" applyBorder="1" applyAlignment="1" applyProtection="1">
      <alignment horizontal="right" vertical="center" wrapText="1" readingOrder="1"/>
      <protection locked="0"/>
    </xf>
    <xf numFmtId="9" fontId="145"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5"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3"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1"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6" fillId="47" borderId="24" xfId="0" applyFont="1" applyFill="1" applyBorder="1" applyAlignment="1">
      <alignment horizontal="center" vertical="center" wrapText="1" readingOrder="1"/>
    </xf>
    <xf numFmtId="0" fontId="71" fillId="49" borderId="0" xfId="0" applyFont="1" applyFill="1" applyAlignment="1">
      <alignment horizontal="left" vertical="center" wrapText="1" readingOrder="1"/>
    </xf>
    <xf numFmtId="0" fontId="158" fillId="47" borderId="24" xfId="0" applyFont="1" applyFill="1" applyBorder="1" applyAlignment="1">
      <alignment horizontal="center" vertical="center" wrapText="1"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51" fillId="45" borderId="79" xfId="0" applyFont="1" applyFill="1" applyBorder="1" applyAlignment="1">
      <alignment horizontal="left" vertical="center" wrapText="1" readingOrder="1"/>
    </xf>
    <xf numFmtId="9" fontId="152"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4" fillId="45" borderId="3" xfId="51"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2" fontId="58" fillId="45" borderId="3" xfId="51" applyNumberFormat="1" applyFont="1" applyFill="1" applyBorder="1" applyAlignment="1">
      <alignment horizontal="right" vertical="center" wrapText="1" readingOrder="1"/>
    </xf>
    <xf numFmtId="173" fontId="58" fillId="45" borderId="3" xfId="51" applyNumberFormat="1" applyFont="1" applyFill="1" applyBorder="1" applyAlignment="1">
      <alignment horizontal="right" vertical="center" wrapText="1" readingOrder="1"/>
    </xf>
    <xf numFmtId="0" fontId="164" fillId="47" borderId="32" xfId="0" applyFont="1" applyFill="1" applyBorder="1" applyAlignment="1">
      <alignment vertical="center" wrapText="1" readingOrder="1"/>
    </xf>
    <xf numFmtId="182" fontId="157" fillId="47" borderId="3" xfId="51" applyNumberFormat="1" applyFont="1" applyFill="1" applyBorder="1" applyAlignment="1">
      <alignment horizontal="right" vertical="center" wrapText="1" readingOrder="1"/>
    </xf>
    <xf numFmtId="182" fontId="165" fillId="47" borderId="3" xfId="51" applyNumberFormat="1" applyFont="1" applyFill="1" applyBorder="1" applyAlignment="1">
      <alignment horizontal="right" vertical="center" wrapText="1" readingOrder="1"/>
    </xf>
    <xf numFmtId="173" fontId="165" fillId="47" borderId="3" xfId="51" applyNumberFormat="1" applyFont="1" applyFill="1" applyBorder="1" applyAlignment="1">
      <alignment horizontal="right" vertical="center" wrapText="1" readingOrder="1"/>
    </xf>
    <xf numFmtId="9" fontId="165"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8" fillId="45" borderId="3" xfId="51" applyNumberFormat="1" applyFont="1" applyFill="1" applyBorder="1" applyAlignment="1">
      <alignment horizontal="right" vertical="center" wrapText="1" readingOrder="1"/>
    </xf>
    <xf numFmtId="182" fontId="147" fillId="45" borderId="3" xfId="51" applyNumberFormat="1" applyFont="1" applyFill="1" applyBorder="1" applyAlignment="1">
      <alignment horizontal="right" vertical="center" wrapText="1" readingOrder="1"/>
    </xf>
    <xf numFmtId="173" fontId="147" fillId="45" borderId="3" xfId="51" applyNumberFormat="1" applyFont="1" applyFill="1" applyBorder="1" applyAlignment="1">
      <alignment horizontal="right" vertical="center" wrapText="1" readingOrder="1"/>
    </xf>
    <xf numFmtId="9" fontId="147" fillId="45" borderId="3" xfId="2" applyFont="1" applyFill="1" applyBorder="1" applyAlignment="1">
      <alignment horizontal="right" vertical="center" wrapText="1" readingOrder="1"/>
    </xf>
    <xf numFmtId="9" fontId="169" fillId="46" borderId="79" xfId="0" applyNumberFormat="1" applyFont="1" applyFill="1" applyBorder="1" applyAlignment="1">
      <alignment horizontal="center" vertical="center" wrapText="1" readingOrder="1"/>
    </xf>
    <xf numFmtId="182" fontId="145" fillId="0" borderId="3" xfId="51" applyNumberFormat="1" applyFont="1" applyFill="1" applyBorder="1" applyAlignment="1" applyProtection="1">
      <alignment horizontal="right" vertical="center" wrapText="1" readingOrder="1"/>
      <protection locked="0"/>
    </xf>
    <xf numFmtId="171" fontId="145" fillId="0" borderId="3" xfId="1" applyNumberFormat="1" applyFont="1" applyFill="1" applyBorder="1" applyAlignment="1" applyProtection="1">
      <alignment horizontal="center" vertical="center" wrapText="1" readingOrder="1"/>
      <protection locked="0"/>
    </xf>
    <xf numFmtId="9" fontId="146" fillId="0" borderId="3" xfId="2" applyFont="1" applyBorder="1" applyAlignment="1">
      <alignment horizontal="center" vertical="center" wrapText="1"/>
    </xf>
    <xf numFmtId="182" fontId="145" fillId="0" borderId="3" xfId="51" applyNumberFormat="1" applyFont="1" applyFill="1" applyBorder="1" applyAlignment="1" applyProtection="1">
      <alignment horizontal="center" vertical="center" wrapText="1" readingOrder="1"/>
      <protection locked="0"/>
    </xf>
    <xf numFmtId="182" fontId="145" fillId="0" borderId="3" xfId="51" applyNumberFormat="1" applyFont="1" applyFill="1" applyBorder="1" applyAlignment="1" applyProtection="1">
      <alignment vertical="center" wrapText="1" readingOrder="1"/>
      <protection locked="0"/>
    </xf>
    <xf numFmtId="43" fontId="146" fillId="0" borderId="3" xfId="550" applyFont="1" applyBorder="1" applyAlignment="1">
      <alignment horizontal="right" vertical="center" wrapText="1"/>
    </xf>
    <xf numFmtId="10" fontId="146" fillId="0" borderId="3" xfId="551" applyNumberFormat="1" applyFont="1" applyBorder="1" applyAlignment="1">
      <alignment horizontal="right" vertical="center" wrapText="1"/>
    </xf>
    <xf numFmtId="9" fontId="146" fillId="0" borderId="3" xfId="4" applyNumberFormat="1" applyFont="1" applyBorder="1" applyAlignment="1">
      <alignment horizontal="center" vertical="center" wrapText="1"/>
    </xf>
    <xf numFmtId="0" fontId="141" fillId="3" borderId="0" xfId="0" applyFont="1" applyFill="1"/>
    <xf numFmtId="0" fontId="142" fillId="3" borderId="0" xfId="0" applyFont="1" applyFill="1"/>
    <xf numFmtId="9" fontId="147" fillId="0" borderId="75" xfId="0" applyNumberFormat="1" applyFont="1" applyBorder="1" applyAlignment="1">
      <alignment horizontal="center" vertical="center" wrapText="1" readingOrder="1"/>
    </xf>
    <xf numFmtId="0" fontId="58" fillId="0" borderId="0" xfId="0" applyFont="1"/>
    <xf numFmtId="9" fontId="113"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2"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1"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3"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1" applyNumberFormat="1" applyFont="1" applyBorder="1" applyAlignment="1">
      <alignment horizontal="right" vertical="center" wrapText="1" readingOrder="1"/>
    </xf>
    <xf numFmtId="178" fontId="51" fillId="0" borderId="3" xfId="51" applyNumberFormat="1" applyFont="1" applyBorder="1" applyAlignment="1">
      <alignment horizontal="right" vertical="center" wrapText="1" readingOrder="1"/>
    </xf>
    <xf numFmtId="178" fontId="51" fillId="0" borderId="3" xfId="51" applyNumberFormat="1" applyFont="1" applyBorder="1" applyAlignment="1">
      <alignment vertical="center" wrapText="1" readingOrder="1"/>
    </xf>
    <xf numFmtId="178" fontId="51" fillId="0" borderId="5" xfId="51" applyNumberFormat="1" applyFont="1" applyBorder="1" applyAlignment="1">
      <alignment horizontal="right" vertical="center" wrapText="1" readingOrder="1"/>
    </xf>
    <xf numFmtId="178" fontId="51" fillId="0" borderId="7" xfId="51" applyNumberFormat="1" applyFont="1" applyBorder="1" applyAlignment="1">
      <alignment horizontal="center" vertical="center" wrapText="1" readingOrder="1"/>
    </xf>
    <xf numFmtId="178" fontId="51" fillId="0" borderId="3" xfId="51" applyNumberFormat="1" applyFont="1" applyBorder="1" applyAlignment="1">
      <alignment horizontal="center" vertical="center" wrapText="1" readingOrder="1"/>
    </xf>
    <xf numFmtId="178" fontId="51" fillId="0" borderId="5" xfId="51" applyNumberFormat="1" applyFont="1" applyBorder="1" applyAlignment="1">
      <alignment horizontal="center" vertical="center" wrapText="1" readingOrder="1"/>
    </xf>
    <xf numFmtId="9" fontId="113" fillId="4" borderId="5" xfId="7" applyFont="1" applyFill="1" applyBorder="1" applyAlignment="1">
      <alignment horizontal="center" vertical="center" wrapText="1"/>
    </xf>
    <xf numFmtId="0" fontId="156" fillId="0" borderId="0" xfId="5" applyFont="1" applyAlignment="1">
      <alignment horizontal="left"/>
    </xf>
    <xf numFmtId="0" fontId="103" fillId="4" borderId="63" xfId="0" applyFont="1" applyFill="1" applyBorder="1" applyAlignment="1">
      <alignment horizontal="left" vertical="center" wrapText="1" readingOrder="1"/>
    </xf>
    <xf numFmtId="9" fontId="147" fillId="0" borderId="0" xfId="0" applyNumberFormat="1" applyFont="1" applyAlignment="1">
      <alignment horizontal="center" vertical="center" wrapText="1" readingOrder="1"/>
    </xf>
    <xf numFmtId="9" fontId="133"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2"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8" fontId="122" fillId="0" borderId="0" xfId="5" applyNumberFormat="1" applyFont="1" applyAlignment="1">
      <alignment horizontal="left"/>
    </xf>
    <xf numFmtId="5" fontId="102"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3"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4" fillId="0" borderId="78" xfId="7" applyFont="1" applyFill="1" applyBorder="1" applyAlignment="1">
      <alignment horizontal="center" vertical="center" wrapText="1" readingOrder="1"/>
    </xf>
    <xf numFmtId="178" fontId="113" fillId="2" borderId="3" xfId="0" applyNumberFormat="1" applyFont="1" applyFill="1" applyBorder="1" applyAlignment="1">
      <alignment vertical="center" wrapText="1" readingOrder="1"/>
    </xf>
    <xf numFmtId="9" fontId="113" fillId="2" borderId="3" xfId="2" applyFont="1" applyFill="1" applyBorder="1" applyAlignment="1">
      <alignment horizontal="center" vertical="center" wrapText="1" readingOrder="1"/>
    </xf>
    <xf numFmtId="178" fontId="113" fillId="2" borderId="3" xfId="2" applyNumberFormat="1" applyFont="1" applyFill="1" applyBorder="1" applyAlignment="1">
      <alignment vertical="center" wrapText="1" readingOrder="1"/>
    </xf>
    <xf numFmtId="178" fontId="163" fillId="52" borderId="3" xfId="0" applyNumberFormat="1" applyFont="1" applyFill="1" applyBorder="1" applyAlignment="1">
      <alignment vertical="center" wrapText="1" readingOrder="1"/>
    </xf>
    <xf numFmtId="9" fontId="163" fillId="52" borderId="3" xfId="2" applyFont="1" applyFill="1" applyBorder="1" applyAlignment="1">
      <alignment horizontal="center" vertical="center" wrapText="1" readingOrder="1"/>
    </xf>
    <xf numFmtId="178" fontId="163" fillId="52" borderId="3" xfId="2" applyNumberFormat="1" applyFont="1" applyFill="1" applyBorder="1" applyAlignment="1">
      <alignment vertical="center" wrapText="1" readingOrder="1"/>
    </xf>
    <xf numFmtId="0" fontId="163" fillId="51" borderId="3" xfId="4" applyFont="1" applyFill="1" applyBorder="1" applyAlignment="1">
      <alignment horizontal="left" vertical="center" wrapText="1" readingOrder="1"/>
    </xf>
    <xf numFmtId="9" fontId="113" fillId="52" borderId="3" xfId="7" applyFont="1" applyFill="1" applyBorder="1" applyAlignment="1">
      <alignment horizontal="center" vertical="center" wrapText="1" readingOrder="1"/>
    </xf>
    <xf numFmtId="0" fontId="163" fillId="52" borderId="3" xfId="0" applyFont="1" applyFill="1" applyBorder="1" applyAlignment="1">
      <alignment horizontal="center" vertical="center" wrapText="1" readingOrder="1"/>
    </xf>
    <xf numFmtId="3" fontId="124" fillId="52" borderId="3" xfId="4" applyNumberFormat="1" applyFont="1" applyFill="1" applyBorder="1" applyAlignment="1">
      <alignment horizontal="right" vertical="center" wrapText="1" readingOrder="1"/>
    </xf>
    <xf numFmtId="182" fontId="124" fillId="52" borderId="3" xfId="51" applyNumberFormat="1" applyFont="1" applyFill="1" applyBorder="1" applyAlignment="1">
      <alignment horizontal="right" vertical="center" wrapText="1" readingOrder="1"/>
    </xf>
    <xf numFmtId="178" fontId="124" fillId="52" borderId="3" xfId="4" applyNumberFormat="1" applyFont="1" applyFill="1" applyBorder="1" applyAlignment="1">
      <alignment horizontal="right" vertical="center" wrapText="1" readingOrder="1"/>
    </xf>
    <xf numFmtId="5" fontId="124" fillId="52" borderId="3" xfId="51" applyNumberFormat="1" applyFont="1" applyFill="1" applyBorder="1" applyAlignment="1">
      <alignment horizontal="right" vertical="center" wrapText="1" readingOrder="1"/>
    </xf>
    <xf numFmtId="9" fontId="124" fillId="52" borderId="3" xfId="2" applyFont="1" applyFill="1" applyBorder="1" applyAlignment="1">
      <alignment horizontal="center" vertical="center" wrapText="1" readingOrder="1"/>
    </xf>
    <xf numFmtId="9" fontId="124"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3" fillId="53" borderId="3" xfId="0" applyFont="1" applyFill="1" applyBorder="1" applyAlignment="1">
      <alignment horizontal="center" vertical="center" wrapText="1" readingOrder="1"/>
    </xf>
    <xf numFmtId="9" fontId="113" fillId="4" borderId="7" xfId="7" applyFont="1" applyFill="1" applyBorder="1" applyAlignment="1">
      <alignment horizontal="center" vertical="center" wrapText="1"/>
    </xf>
    <xf numFmtId="9" fontId="113" fillId="0" borderId="7" xfId="7" applyFont="1" applyBorder="1" applyAlignment="1">
      <alignment horizontal="center" vertical="center" wrapText="1"/>
    </xf>
    <xf numFmtId="9" fontId="134" fillId="44" borderId="3" xfId="7" applyFont="1" applyFill="1" applyBorder="1" applyAlignment="1">
      <alignment horizontal="center" vertical="center" wrapText="1" readingOrder="1"/>
    </xf>
    <xf numFmtId="0" fontId="161" fillId="51" borderId="3" xfId="4" applyFont="1" applyFill="1" applyBorder="1" applyAlignment="1">
      <alignment horizontal="center" vertical="center" wrapText="1" readingOrder="1"/>
    </xf>
    <xf numFmtId="3" fontId="161" fillId="51" borderId="3" xfId="4" applyNumberFormat="1" applyFont="1" applyFill="1" applyBorder="1" applyAlignment="1">
      <alignment horizontal="center" vertical="center" wrapText="1" readingOrder="1"/>
    </xf>
    <xf numFmtId="172" fontId="124" fillId="52" borderId="3" xfId="6" applyNumberFormat="1" applyFont="1" applyFill="1" applyBorder="1" applyAlignment="1">
      <alignment horizontal="center" vertical="center" wrapText="1" readingOrder="1"/>
    </xf>
    <xf numFmtId="0" fontId="124" fillId="50" borderId="3" xfId="4" applyFont="1" applyFill="1" applyBorder="1" applyAlignment="1">
      <alignment horizontal="center" vertical="center" wrapText="1" readingOrder="1"/>
    </xf>
    <xf numFmtId="178" fontId="124" fillId="50" borderId="3" xfId="4" applyNumberFormat="1" applyFont="1" applyFill="1" applyBorder="1" applyAlignment="1">
      <alignment vertical="center" wrapText="1" readingOrder="1"/>
    </xf>
    <xf numFmtId="9" fontId="124" fillId="50" borderId="3" xfId="2" applyFont="1" applyFill="1" applyBorder="1" applyAlignment="1">
      <alignment horizontal="center" vertical="center" wrapText="1" readingOrder="1"/>
    </xf>
    <xf numFmtId="9" fontId="163"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2" fontId="124" fillId="50" borderId="3" xfId="6" applyNumberFormat="1" applyFont="1" applyFill="1" applyBorder="1" applyAlignment="1">
      <alignment horizontal="center" vertical="center" wrapText="1" readingOrder="1"/>
    </xf>
    <xf numFmtId="178" fontId="124" fillId="50" borderId="3" xfId="4" applyNumberFormat="1" applyFont="1" applyFill="1" applyBorder="1" applyAlignment="1">
      <alignment horizontal="right" vertical="center" wrapText="1" readingOrder="1"/>
    </xf>
    <xf numFmtId="178" fontId="124" fillId="53" borderId="3" xfId="4" applyNumberFormat="1" applyFont="1" applyFill="1" applyBorder="1" applyAlignment="1">
      <alignment vertical="center" wrapText="1" readingOrder="1"/>
    </xf>
    <xf numFmtId="182" fontId="124" fillId="53" borderId="3" xfId="51" applyNumberFormat="1" applyFont="1" applyFill="1" applyBorder="1" applyAlignment="1">
      <alignment vertical="center" wrapText="1" readingOrder="1"/>
    </xf>
    <xf numFmtId="182" fontId="124" fillId="53" borderId="3" xfId="51" applyNumberFormat="1" applyFont="1" applyFill="1" applyBorder="1" applyAlignment="1">
      <alignment horizontal="right" vertical="center" wrapText="1" readingOrder="1"/>
    </xf>
    <xf numFmtId="9" fontId="124" fillId="53" borderId="3" xfId="2" applyFont="1" applyFill="1" applyBorder="1" applyAlignment="1">
      <alignment horizontal="center" vertical="center" wrapText="1" readingOrder="1"/>
    </xf>
    <xf numFmtId="9" fontId="124" fillId="53" borderId="3" xfId="6" applyFont="1" applyFill="1" applyBorder="1" applyAlignment="1">
      <alignment horizontal="center" vertical="center" wrapText="1" readingOrder="1"/>
    </xf>
    <xf numFmtId="172" fontId="124" fillId="53" borderId="3" xfId="6" applyNumberFormat="1" applyFont="1" applyFill="1" applyBorder="1" applyAlignment="1">
      <alignment horizontal="center" vertical="center" wrapText="1" readingOrder="1"/>
    </xf>
    <xf numFmtId="178" fontId="124" fillId="53" borderId="3" xfId="4" applyNumberFormat="1" applyFont="1" applyFill="1" applyBorder="1" applyAlignment="1">
      <alignment horizontal="right" vertical="center" wrapText="1" readingOrder="1"/>
    </xf>
    <xf numFmtId="9" fontId="113" fillId="4" borderId="10" xfId="7" applyFont="1" applyFill="1" applyBorder="1" applyAlignment="1">
      <alignment horizontal="center" vertical="center" wrapText="1"/>
    </xf>
    <xf numFmtId="182" fontId="124" fillId="52" borderId="3" xfId="51" applyNumberFormat="1" applyFont="1" applyFill="1" applyBorder="1" applyAlignment="1">
      <alignment horizontal="center" vertical="center" wrapText="1" readingOrder="1"/>
    </xf>
    <xf numFmtId="6" fontId="173" fillId="0" borderId="3" xfId="0" applyNumberFormat="1" applyFont="1" applyBorder="1" applyAlignment="1">
      <alignment horizontal="right" vertical="center" wrapText="1" readingOrder="1"/>
    </xf>
    <xf numFmtId="6" fontId="174" fillId="52" borderId="3" xfId="0" applyNumberFormat="1" applyFont="1" applyFill="1" applyBorder="1" applyAlignment="1">
      <alignment horizontal="right" vertical="center" wrapText="1" readingOrder="1"/>
    </xf>
    <xf numFmtId="182" fontId="77" fillId="0" borderId="3" xfId="51"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3" fillId="2" borderId="32" xfId="0" applyFont="1" applyFill="1" applyBorder="1" applyAlignment="1">
      <alignment horizontal="center" vertical="center" wrapText="1" readingOrder="1"/>
    </xf>
    <xf numFmtId="0" fontId="163" fillId="52" borderId="32" xfId="0" applyFont="1" applyFill="1" applyBorder="1" applyAlignment="1">
      <alignment horizontal="center" vertical="center" wrapText="1" readingOrder="1"/>
    </xf>
    <xf numFmtId="0" fontId="163" fillId="53" borderId="39" xfId="0" applyFont="1" applyFill="1" applyBorder="1" applyAlignment="1">
      <alignment horizontal="center" vertical="center" wrapText="1" readingOrder="1"/>
    </xf>
    <xf numFmtId="178" fontId="163" fillId="53" borderId="40" xfId="0" applyNumberFormat="1" applyFont="1" applyFill="1" applyBorder="1" applyAlignment="1">
      <alignment vertical="center" wrapText="1" readingOrder="1"/>
    </xf>
    <xf numFmtId="9" fontId="163" fillId="53" borderId="40" xfId="2" applyFont="1" applyFill="1" applyBorder="1" applyAlignment="1">
      <alignment horizontal="center" vertical="center" wrapText="1" readingOrder="1"/>
    </xf>
    <xf numFmtId="178" fontId="163" fillId="53" borderId="40" xfId="2" applyNumberFormat="1" applyFont="1" applyFill="1" applyBorder="1" applyAlignment="1">
      <alignment vertical="center" wrapText="1" readingOrder="1"/>
    </xf>
    <xf numFmtId="178" fontId="124" fillId="52" borderId="3" xfId="6" applyNumberFormat="1" applyFont="1" applyFill="1" applyBorder="1" applyAlignment="1">
      <alignment horizontal="right" vertical="center" wrapText="1" readingOrder="1"/>
    </xf>
    <xf numFmtId="178" fontId="124" fillId="53" borderId="3" xfId="6" applyNumberFormat="1" applyFont="1" applyFill="1" applyBorder="1" applyAlignment="1">
      <alignment horizontal="right" vertical="center" wrapText="1" readingOrder="1"/>
    </xf>
    <xf numFmtId="0" fontId="165" fillId="51" borderId="75" xfId="0" applyFont="1" applyFill="1" applyBorder="1" applyAlignment="1">
      <alignment horizontal="left" vertical="center" wrapText="1" readingOrder="1"/>
    </xf>
    <xf numFmtId="0" fontId="165" fillId="51" borderId="75" xfId="0" applyFont="1" applyFill="1" applyBorder="1" applyAlignment="1">
      <alignment horizontal="center" vertical="center" wrapText="1" readingOrder="1"/>
    </xf>
    <xf numFmtId="0" fontId="147" fillId="52" borderId="75" xfId="0" applyFont="1" applyFill="1" applyBorder="1" applyAlignment="1">
      <alignment horizontal="left" vertical="center" wrapText="1" readingOrder="1"/>
    </xf>
    <xf numFmtId="0" fontId="158" fillId="51" borderId="46" xfId="4" applyFont="1" applyFill="1" applyBorder="1" applyAlignment="1" applyProtection="1">
      <alignment horizontal="center" vertical="center" wrapText="1" readingOrder="1"/>
      <protection locked="0"/>
    </xf>
    <xf numFmtId="175" fontId="158" fillId="51" borderId="46" xfId="4" applyNumberFormat="1" applyFont="1" applyFill="1" applyBorder="1" applyAlignment="1" applyProtection="1">
      <alignment horizontal="center" vertical="center" wrapText="1" readingOrder="1"/>
      <protection locked="0"/>
    </xf>
    <xf numFmtId="175" fontId="158" fillId="51" borderId="22" xfId="4" applyNumberFormat="1" applyFont="1" applyFill="1" applyBorder="1" applyAlignment="1" applyProtection="1">
      <alignment horizontal="center" vertical="center" wrapText="1" readingOrder="1"/>
      <protection locked="0"/>
    </xf>
    <xf numFmtId="0" fontId="158" fillId="51" borderId="46" xfId="0" applyFont="1" applyFill="1" applyBorder="1" applyAlignment="1">
      <alignment horizontal="center" vertical="center" wrapText="1"/>
    </xf>
    <xf numFmtId="0" fontId="158" fillId="51" borderId="28" xfId="4" applyFont="1" applyFill="1" applyBorder="1" applyAlignment="1">
      <alignment horizontal="center" vertical="center" wrapText="1" readingOrder="1"/>
    </xf>
    <xf numFmtId="0" fontId="158"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4" fillId="51" borderId="46" xfId="4" applyFont="1" applyFill="1" applyBorder="1" applyAlignment="1" applyProtection="1">
      <alignment horizontal="center" vertical="center" wrapText="1" readingOrder="1"/>
      <protection locked="0"/>
    </xf>
    <xf numFmtId="173" fontId="165" fillId="51" borderId="46" xfId="4" applyNumberFormat="1"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right" vertical="center" wrapText="1" readingOrder="1"/>
      <protection locked="0"/>
    </xf>
    <xf numFmtId="9" fontId="165" fillId="51" borderId="46" xfId="2" applyFont="1" applyFill="1" applyBorder="1" applyAlignment="1" applyProtection="1">
      <alignment horizontal="center" vertical="center" wrapText="1" readingOrder="1"/>
      <protection locked="0"/>
    </xf>
    <xf numFmtId="0" fontId="164" fillId="51" borderId="24" xfId="4" applyFont="1" applyFill="1" applyBorder="1" applyAlignment="1" applyProtection="1">
      <alignment horizontal="center" vertical="center" wrapText="1" readingOrder="1"/>
      <protection locked="0"/>
    </xf>
    <xf numFmtId="175" fontId="164" fillId="51" borderId="25" xfId="4" applyNumberFormat="1" applyFont="1" applyFill="1" applyBorder="1" applyAlignment="1" applyProtection="1">
      <alignment horizontal="center" vertical="center" wrapText="1" readingOrder="1"/>
      <protection locked="0"/>
    </xf>
    <xf numFmtId="0" fontId="164" fillId="51" borderId="25" xfId="0" applyFont="1" applyFill="1" applyBorder="1" applyAlignment="1">
      <alignment horizontal="center" vertical="center" wrapText="1"/>
    </xf>
    <xf numFmtId="0" fontId="164" fillId="51" borderId="25" xfId="4" applyFont="1" applyFill="1" applyBorder="1" applyAlignment="1" applyProtection="1">
      <alignment horizontal="center" vertical="center" wrapText="1" readingOrder="1"/>
      <protection locked="0"/>
    </xf>
    <xf numFmtId="0" fontId="164" fillId="51" borderId="25" xfId="4" applyFont="1" applyFill="1" applyBorder="1" applyAlignment="1">
      <alignment horizontal="center" vertical="center" wrapText="1"/>
    </xf>
    <xf numFmtId="0" fontId="164"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173" fontId="45" fillId="50" borderId="3" xfId="4" applyNumberFormat="1" applyFont="1" applyFill="1" applyBorder="1" applyAlignment="1">
      <alignment horizontal="right" vertical="center" wrapText="1" readingOrder="1"/>
    </xf>
    <xf numFmtId="173" fontId="45" fillId="50" borderId="3" xfId="1" applyNumberFormat="1" applyFont="1" applyFill="1" applyBorder="1" applyAlignment="1">
      <alignment horizontal="right" vertical="center" wrapText="1" readingOrder="1"/>
    </xf>
    <xf numFmtId="9" fontId="45" fillId="50" borderId="3" xfId="2" applyFont="1" applyFill="1" applyBorder="1" applyAlignment="1">
      <alignment horizontal="right" vertical="center" wrapText="1" readingOrder="1"/>
    </xf>
    <xf numFmtId="9" fontId="45" fillId="50" borderId="3" xfId="4" applyNumberFormat="1" applyFont="1" applyFill="1" applyBorder="1" applyAlignment="1">
      <alignment horizontal="center" vertical="center" wrapText="1" readingOrder="1"/>
    </xf>
    <xf numFmtId="9" fontId="45" fillId="50" borderId="33" xfId="4" applyNumberFormat="1" applyFont="1" applyFill="1" applyBorder="1" applyAlignment="1">
      <alignment horizontal="center" vertical="center" wrapText="1" readingOrder="1"/>
    </xf>
    <xf numFmtId="0" fontId="57" fillId="50" borderId="60" xfId="4" applyFont="1" applyFill="1" applyBorder="1" applyAlignment="1" applyProtection="1">
      <alignment horizontal="center" vertical="center" wrapText="1" readingOrder="1"/>
      <protection locked="0"/>
    </xf>
    <xf numFmtId="173" fontId="57" fillId="50" borderId="5" xfId="4" applyNumberFormat="1" applyFont="1" applyFill="1" applyBorder="1" applyAlignment="1" applyProtection="1">
      <alignment horizontal="right" vertical="center" wrapText="1" readingOrder="1"/>
      <protection locked="0"/>
    </xf>
    <xf numFmtId="173" fontId="45" fillId="50" borderId="5" xfId="1" applyNumberFormat="1" applyFont="1" applyFill="1" applyBorder="1" applyAlignment="1">
      <alignment horizontal="right" vertical="center" wrapText="1" readingOrder="1"/>
    </xf>
    <xf numFmtId="9" fontId="57" fillId="50" borderId="5" xfId="2" applyFont="1" applyFill="1" applyBorder="1" applyAlignment="1" applyProtection="1">
      <alignment horizontal="right" vertical="center" wrapText="1" readingOrder="1"/>
      <protection locked="0"/>
    </xf>
    <xf numFmtId="173" fontId="164" fillId="51" borderId="25" xfId="4" applyNumberFormat="1" applyFont="1" applyFill="1" applyBorder="1" applyAlignment="1" applyProtection="1">
      <alignment horizontal="right" vertical="center" wrapText="1" readingOrder="1"/>
      <protection locked="0"/>
    </xf>
    <xf numFmtId="9" fontId="164" fillId="51" borderId="25" xfId="2" applyFont="1" applyFill="1" applyBorder="1" applyAlignment="1" applyProtection="1">
      <alignment horizontal="right" vertical="center" wrapText="1" readingOrder="1"/>
      <protection locked="0"/>
    </xf>
    <xf numFmtId="9" fontId="164" fillId="51" borderId="25" xfId="4" applyNumberFormat="1" applyFont="1" applyFill="1" applyBorder="1" applyAlignment="1">
      <alignment horizontal="center" vertical="center" wrapText="1" readingOrder="1"/>
    </xf>
    <xf numFmtId="9" fontId="164" fillId="51" borderId="26" xfId="4" applyNumberFormat="1" applyFont="1" applyFill="1" applyBorder="1" applyAlignment="1">
      <alignment horizontal="center" vertical="center" wrapText="1" readingOrder="1"/>
    </xf>
    <xf numFmtId="175" fontId="164" fillId="51" borderId="24" xfId="4" applyNumberFormat="1" applyFont="1" applyFill="1" applyBorder="1" applyAlignment="1" applyProtection="1">
      <alignment horizontal="center" vertical="center" wrapText="1" readingOrder="1"/>
      <protection locked="0"/>
    </xf>
    <xf numFmtId="3" fontId="165" fillId="51" borderId="24" xfId="4" applyNumberFormat="1" applyFont="1" applyFill="1" applyBorder="1" applyAlignment="1" applyProtection="1">
      <alignment horizontal="center" vertical="center" wrapText="1" readingOrder="1"/>
      <protection locked="0"/>
    </xf>
    <xf numFmtId="3" fontId="165" fillId="51" borderId="25" xfId="4" applyNumberFormat="1" applyFont="1" applyFill="1" applyBorder="1" applyAlignment="1" applyProtection="1">
      <alignment horizontal="center" vertical="center" wrapText="1" readingOrder="1"/>
      <protection locked="0"/>
    </xf>
    <xf numFmtId="173" fontId="165" fillId="51" borderId="25" xfId="4" applyNumberFormat="1" applyFont="1" applyFill="1" applyBorder="1" applyAlignment="1" applyProtection="1">
      <alignment horizontal="right" vertical="center" wrapText="1" readingOrder="1"/>
      <protection locked="0"/>
    </xf>
    <xf numFmtId="9" fontId="165" fillId="51" borderId="25" xfId="2" applyFont="1" applyFill="1" applyBorder="1" applyAlignment="1" applyProtection="1">
      <alignment horizontal="right" vertical="center" wrapText="1" readingOrder="1"/>
      <protection locked="0"/>
    </xf>
    <xf numFmtId="9" fontId="165" fillId="51" borderId="25" xfId="4" applyNumberFormat="1" applyFont="1" applyFill="1" applyBorder="1" applyAlignment="1">
      <alignment horizontal="center" vertical="center" wrapText="1" readingOrder="1"/>
    </xf>
    <xf numFmtId="9" fontId="165"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4" fillId="51" borderId="42" xfId="4" applyFont="1" applyFill="1" applyBorder="1" applyAlignment="1" applyProtection="1">
      <alignment horizontal="center" vertical="center" wrapText="1" readingOrder="1"/>
      <protection locked="0"/>
    </xf>
    <xf numFmtId="175" fontId="164" fillId="51" borderId="43" xfId="4" applyNumberFormat="1" applyFont="1" applyFill="1" applyBorder="1" applyAlignment="1" applyProtection="1">
      <alignment horizontal="center" vertical="center" wrapText="1" readingOrder="1"/>
      <protection locked="0"/>
    </xf>
    <xf numFmtId="0" fontId="164" fillId="51" borderId="43" xfId="0" applyFont="1" applyFill="1" applyBorder="1" applyAlignment="1">
      <alignment horizontal="center" vertical="center" wrapText="1"/>
    </xf>
    <xf numFmtId="0" fontId="164" fillId="51" borderId="43" xfId="4" applyFont="1" applyFill="1" applyBorder="1" applyAlignment="1" applyProtection="1">
      <alignment horizontal="center" vertical="center" wrapText="1" readingOrder="1"/>
      <protection locked="0"/>
    </xf>
    <xf numFmtId="0" fontId="164" fillId="51" borderId="43" xfId="4" applyFont="1" applyFill="1" applyBorder="1" applyAlignment="1">
      <alignment horizontal="center" vertical="center" wrapText="1"/>
    </xf>
    <xf numFmtId="0" fontId="164" fillId="51" borderId="78" xfId="0" applyFont="1" applyFill="1" applyBorder="1" applyAlignment="1">
      <alignment horizontal="center" vertical="center" wrapText="1"/>
    </xf>
    <xf numFmtId="182" fontId="165" fillId="51" borderId="25" xfId="51" applyNumberFormat="1" applyFont="1" applyFill="1" applyBorder="1" applyAlignment="1" applyProtection="1">
      <alignment horizontal="center" vertical="center" wrapText="1" readingOrder="1"/>
      <protection locked="0"/>
    </xf>
    <xf numFmtId="182" fontId="165" fillId="51" borderId="25" xfId="51" applyNumberFormat="1" applyFont="1" applyFill="1" applyBorder="1" applyAlignment="1" applyProtection="1">
      <alignment horizontal="right" vertical="center" wrapText="1" readingOrder="1"/>
      <protection locked="0"/>
    </xf>
    <xf numFmtId="173" fontId="165" fillId="51" borderId="25" xfId="1" applyNumberFormat="1" applyFont="1" applyFill="1" applyBorder="1" applyAlignment="1">
      <alignment horizontal="right" vertical="center" wrapText="1" readingOrder="1"/>
    </xf>
    <xf numFmtId="182" fontId="165" fillId="51" borderId="25" xfId="51" applyNumberFormat="1" applyFont="1" applyFill="1" applyBorder="1" applyAlignment="1">
      <alignment horizontal="right" vertical="center" wrapText="1" readingOrder="1"/>
    </xf>
    <xf numFmtId="9" fontId="165" fillId="51" borderId="25" xfId="4" applyNumberFormat="1" applyFont="1" applyFill="1" applyBorder="1" applyAlignment="1">
      <alignment horizontal="right" vertical="center" wrapText="1" readingOrder="1"/>
    </xf>
    <xf numFmtId="9" fontId="165" fillId="51" borderId="26" xfId="2" applyFont="1" applyFill="1" applyBorder="1" applyAlignment="1" applyProtection="1">
      <alignment horizontal="right" vertical="center" wrapText="1" readingOrder="1"/>
      <protection locked="0"/>
    </xf>
    <xf numFmtId="182" fontId="63" fillId="50" borderId="3" xfId="51" applyNumberFormat="1" applyFont="1" applyFill="1" applyBorder="1" applyAlignment="1" applyProtection="1">
      <alignment horizontal="center" vertical="center" wrapText="1" readingOrder="1"/>
      <protection locked="0"/>
    </xf>
    <xf numFmtId="182" fontId="63" fillId="50" borderId="3" xfId="51"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2" fontId="56" fillId="50" borderId="3" xfId="51"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2" fontId="63" fillId="50" borderId="5" xfId="51" applyNumberFormat="1" applyFont="1" applyFill="1" applyBorder="1" applyAlignment="1" applyProtection="1">
      <alignment horizontal="center" vertical="center" wrapText="1" readingOrder="1"/>
      <protection locked="0"/>
    </xf>
    <xf numFmtId="182" fontId="63" fillId="50" borderId="5" xfId="51"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2" fontId="56" fillId="50" borderId="5" xfId="51"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7" fillId="0" borderId="0" xfId="0" applyFont="1"/>
    <xf numFmtId="0" fontId="147" fillId="52" borderId="75" xfId="0" applyFont="1" applyFill="1" applyBorder="1" applyAlignment="1">
      <alignment horizontal="center" vertical="center" wrapText="1" readingOrder="1"/>
    </xf>
    <xf numFmtId="0" fontId="161" fillId="51" borderId="24" xfId="0" applyFont="1" applyFill="1" applyBorder="1" applyAlignment="1">
      <alignment horizontal="center" vertical="center" wrapText="1" readingOrder="1"/>
    </xf>
    <xf numFmtId="0" fontId="161" fillId="51" borderId="25" xfId="0" applyFont="1" applyFill="1" applyBorder="1" applyAlignment="1">
      <alignment horizontal="center" vertical="center" wrapText="1" readingOrder="1"/>
    </xf>
    <xf numFmtId="0" fontId="162" fillId="52" borderId="32" xfId="0" applyFont="1" applyFill="1" applyBorder="1" applyAlignment="1">
      <alignment horizontal="left" vertical="center" wrapText="1" readingOrder="1"/>
    </xf>
    <xf numFmtId="0" fontId="161" fillId="51" borderId="86" xfId="0" applyFont="1" applyFill="1" applyBorder="1" applyAlignment="1">
      <alignment horizontal="center" vertical="center" wrapText="1" readingOrder="1"/>
    </xf>
    <xf numFmtId="0" fontId="161" fillId="51" borderId="13" xfId="0" applyFont="1" applyFill="1" applyBorder="1" applyAlignment="1">
      <alignment horizontal="center" vertical="center" wrapText="1" readingOrder="1"/>
    </xf>
    <xf numFmtId="0" fontId="161" fillId="51" borderId="29" xfId="0" applyFont="1" applyFill="1" applyBorder="1" applyAlignment="1">
      <alignment horizontal="center" vertical="center" wrapText="1" readingOrder="1"/>
    </xf>
    <xf numFmtId="9" fontId="161" fillId="51" borderId="29" xfId="2" applyFont="1" applyFill="1" applyBorder="1" applyAlignment="1">
      <alignment horizontal="center" vertical="center" wrapText="1" readingOrder="1"/>
    </xf>
    <xf numFmtId="15" fontId="120" fillId="0" borderId="0" xfId="0" applyNumberFormat="1" applyFont="1" applyAlignment="1">
      <alignment vertical="center" wrapText="1" readingOrder="1"/>
    </xf>
    <xf numFmtId="0" fontId="103" fillId="0" borderId="51" xfId="0" applyFont="1" applyBorder="1" applyAlignment="1">
      <alignment horizontal="lef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3" fillId="4" borderId="51" xfId="7" applyFont="1" applyFill="1" applyBorder="1" applyAlignment="1">
      <alignment horizontal="center" vertical="center" wrapText="1"/>
    </xf>
    <xf numFmtId="0" fontId="161" fillId="0" borderId="0" xfId="0" applyFont="1" applyAlignment="1">
      <alignment horizontal="center" vertical="center" wrapText="1" readingOrder="1"/>
    </xf>
    <xf numFmtId="177" fontId="98" fillId="0" borderId="0" xfId="0" applyNumberFormat="1" applyFont="1" applyAlignment="1">
      <alignment horizontal="left"/>
    </xf>
    <xf numFmtId="178" fontId="150" fillId="43" borderId="79" xfId="0" applyNumberFormat="1" applyFont="1" applyFill="1" applyBorder="1" applyAlignment="1">
      <alignment horizontal="center" vertical="center" wrapText="1" readingOrder="1"/>
    </xf>
    <xf numFmtId="178" fontId="150" fillId="43" borderId="79" xfId="51" applyNumberFormat="1" applyFont="1" applyFill="1" applyBorder="1" applyAlignment="1">
      <alignment horizontal="center" vertical="center" wrapText="1" readingOrder="1"/>
    </xf>
    <xf numFmtId="178" fontId="152" fillId="45" borderId="79" xfId="0" applyNumberFormat="1" applyFont="1" applyFill="1" applyBorder="1" applyAlignment="1">
      <alignment horizontal="center" vertical="center" wrapText="1" readingOrder="1"/>
    </xf>
    <xf numFmtId="178" fontId="152" fillId="45" borderId="79" xfId="51" applyNumberFormat="1" applyFont="1" applyFill="1" applyBorder="1" applyAlignment="1">
      <alignment horizontal="center" vertical="center" wrapText="1" readingOrder="1"/>
    </xf>
    <xf numFmtId="178" fontId="155" fillId="43" borderId="79" xfId="51" applyNumberFormat="1" applyFont="1" applyFill="1" applyBorder="1" applyAlignment="1">
      <alignment horizontal="center" vertical="center" wrapText="1" readingOrder="1"/>
    </xf>
    <xf numFmtId="178" fontId="152" fillId="43" borderId="79" xfId="51" applyNumberFormat="1" applyFont="1" applyFill="1" applyBorder="1" applyAlignment="1">
      <alignment horizontal="center" vertical="center" wrapText="1" readingOrder="1"/>
    </xf>
    <xf numFmtId="178" fontId="169" fillId="46" borderId="79" xfId="51" applyNumberFormat="1" applyFont="1" applyFill="1" applyBorder="1" applyAlignment="1">
      <alignment horizontal="center" vertical="center" wrapText="1" readingOrder="1"/>
    </xf>
    <xf numFmtId="178" fontId="161" fillId="51" borderId="29" xfId="0" applyNumberFormat="1" applyFont="1" applyFill="1" applyBorder="1" applyAlignment="1">
      <alignment horizontal="center" vertical="center" wrapText="1" readingOrder="1"/>
    </xf>
    <xf numFmtId="0" fontId="161" fillId="51" borderId="37" xfId="0" applyFont="1" applyFill="1" applyBorder="1" applyAlignment="1">
      <alignment horizontal="center" vertical="center" wrapText="1" readingOrder="1"/>
    </xf>
    <xf numFmtId="0" fontId="161" fillId="51" borderId="89"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178" fontId="150" fillId="0" borderId="79" xfId="51" applyNumberFormat="1" applyFont="1" applyFill="1" applyBorder="1" applyAlignment="1">
      <alignment horizontal="center" vertical="center" wrapText="1" readingOrder="1"/>
    </xf>
    <xf numFmtId="178" fontId="169" fillId="46" borderId="79" xfId="0" applyNumberFormat="1" applyFont="1" applyFill="1" applyBorder="1" applyAlignment="1">
      <alignment horizontal="center" vertical="center" wrapText="1" readingOrder="1"/>
    </xf>
    <xf numFmtId="0" fontId="154" fillId="47" borderId="85" xfId="0" applyFont="1" applyFill="1" applyBorder="1" applyAlignment="1">
      <alignment horizontal="center" vertical="center" wrapText="1" readingOrder="1"/>
    </xf>
    <xf numFmtId="15" fontId="121"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5" fillId="0" borderId="43" xfId="51" applyNumberFormat="1" applyFont="1" applyFill="1" applyBorder="1" applyAlignment="1" applyProtection="1">
      <alignment vertical="center" wrapText="1" readingOrder="1"/>
      <protection locked="0"/>
    </xf>
    <xf numFmtId="171" fontId="145" fillId="0" borderId="43" xfId="1" applyNumberFormat="1" applyFont="1" applyFill="1" applyBorder="1" applyAlignment="1" applyProtection="1">
      <alignment horizontal="center" vertical="center" wrapText="1" readingOrder="1"/>
      <protection locked="0"/>
    </xf>
    <xf numFmtId="9" fontId="145" fillId="0" borderId="43" xfId="2" applyFont="1" applyFill="1" applyBorder="1" applyAlignment="1" applyProtection="1">
      <alignment horizontal="center" vertical="center" wrapText="1" readingOrder="1"/>
      <protection locked="0"/>
    </xf>
    <xf numFmtId="182" fontId="145" fillId="0" borderId="43" xfId="51" applyNumberFormat="1" applyFont="1" applyFill="1" applyBorder="1" applyAlignment="1" applyProtection="1">
      <alignment horizontal="center" vertical="center" wrapText="1" readingOrder="1"/>
      <protection locked="0"/>
    </xf>
    <xf numFmtId="9" fontId="146"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1" applyNumberFormat="1" applyFont="1" applyBorder="1" applyAlignment="1">
      <alignment horizontal="right" vertical="center" wrapText="1"/>
    </xf>
    <xf numFmtId="182"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1" applyNumberFormat="1" applyFont="1" applyFill="1" applyBorder="1" applyAlignment="1" applyProtection="1">
      <alignment horizontal="right" vertical="center" wrapText="1" readingOrder="1"/>
      <protection locked="0"/>
    </xf>
    <xf numFmtId="15" fontId="121" fillId="0" borderId="0" xfId="0" applyNumberFormat="1" applyFont="1" applyAlignment="1">
      <alignment vertical="center" readingOrder="1"/>
    </xf>
    <xf numFmtId="178" fontId="121" fillId="0" borderId="0" xfId="0" applyNumberFormat="1" applyFont="1" applyAlignment="1">
      <alignment vertical="center" readingOrder="1"/>
    </xf>
    <xf numFmtId="15" fontId="179" fillId="0" borderId="0" xfId="0" applyNumberFormat="1" applyFont="1" applyAlignment="1">
      <alignment vertical="center" readingOrder="1"/>
    </xf>
    <xf numFmtId="0" fontId="123" fillId="0" borderId="0" xfId="0" applyFont="1" applyAlignment="1">
      <alignment horizontal="left" vertical="top" readingOrder="1"/>
    </xf>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51" xfId="0" applyFont="1" applyBorder="1" applyAlignment="1">
      <alignment vertical="center" wrapText="1" readingOrder="1"/>
    </xf>
    <xf numFmtId="0" fontId="103" fillId="0" borderId="10" xfId="0" applyFont="1" applyBorder="1" applyAlignment="1">
      <alignment vertical="center" wrapText="1" readingOrder="1"/>
    </xf>
    <xf numFmtId="0" fontId="103" fillId="4" borderId="63" xfId="0" applyFont="1" applyFill="1" applyBorder="1" applyAlignment="1">
      <alignment vertical="center" wrapText="1" readingOrder="1"/>
    </xf>
    <xf numFmtId="0" fontId="178" fillId="0" borderId="0" xfId="0" applyFont="1" applyAlignment="1">
      <alignment vertical="center" wrapText="1" readingOrder="1"/>
    </xf>
    <xf numFmtId="0" fontId="103" fillId="4" borderId="29" xfId="0" applyFont="1" applyFill="1" applyBorder="1" applyAlignment="1">
      <alignment vertical="center" wrapText="1" readingOrder="1"/>
    </xf>
    <xf numFmtId="0" fontId="144" fillId="0" borderId="0" xfId="0" applyFont="1" applyAlignment="1">
      <alignment vertical="center" wrapText="1"/>
    </xf>
    <xf numFmtId="0" fontId="0" fillId="0" borderId="0" xfId="0" applyAlignment="1">
      <alignment horizontal="center" vertical="center" wrapText="1"/>
    </xf>
    <xf numFmtId="15" fontId="121" fillId="0" borderId="0" xfId="0" applyNumberFormat="1" applyFont="1" applyAlignment="1">
      <alignment horizontal="left" vertical="center" wrapText="1" readingOrder="1"/>
    </xf>
    <xf numFmtId="0" fontId="0" fillId="0" borderId="0" xfId="0" applyAlignment="1">
      <alignment horizontal="left" vertical="center" wrapText="1"/>
    </xf>
    <xf numFmtId="15" fontId="181" fillId="0" borderId="0" xfId="0" applyNumberFormat="1" applyFont="1" applyAlignment="1">
      <alignment vertical="center" readingOrder="1"/>
    </xf>
    <xf numFmtId="0" fontId="2" fillId="0" borderId="0" xfId="0" applyFont="1"/>
    <xf numFmtId="0" fontId="165" fillId="51" borderId="24" xfId="0" applyFont="1" applyFill="1" applyBorder="1" applyAlignment="1">
      <alignment horizontal="center" vertical="center" wrapText="1" readingOrder="1"/>
    </xf>
    <xf numFmtId="0" fontId="166" fillId="51" borderId="25" xfId="0" applyFont="1" applyFill="1" applyBorder="1" applyAlignment="1">
      <alignment horizontal="left" vertical="center" wrapText="1" readingOrder="1"/>
    </xf>
    <xf numFmtId="178" fontId="167" fillId="51" borderId="25" xfId="51" applyNumberFormat="1" applyFont="1" applyFill="1" applyBorder="1" applyAlignment="1">
      <alignment horizontal="right" vertical="center" wrapText="1" readingOrder="1"/>
    </xf>
    <xf numFmtId="9" fontId="167" fillId="51" borderId="25" xfId="2" applyFont="1" applyFill="1" applyBorder="1" applyAlignment="1">
      <alignment horizontal="right" vertical="center" wrapText="1" readingOrder="1"/>
    </xf>
    <xf numFmtId="178" fontId="167" fillId="51" borderId="25" xfId="51" applyNumberFormat="1" applyFont="1" applyFill="1" applyBorder="1" applyAlignment="1">
      <alignment horizontal="center" vertical="center" wrapText="1" readingOrder="1"/>
    </xf>
    <xf numFmtId="9" fontId="167" fillId="51" borderId="25" xfId="0" applyNumberFormat="1" applyFont="1" applyFill="1" applyBorder="1" applyAlignment="1">
      <alignment horizontal="center" vertical="center" wrapText="1" readingOrder="1"/>
    </xf>
    <xf numFmtId="9" fontId="167" fillId="51" borderId="26" xfId="0" applyNumberFormat="1"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0" fontId="165" fillId="47"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61" fillId="51" borderId="25" xfId="0" applyFont="1" applyFill="1" applyBorder="1" applyAlignment="1">
      <alignment horizontal="center" vertical="center" readingOrder="1"/>
    </xf>
    <xf numFmtId="9" fontId="161" fillId="51" borderId="25" xfId="2" applyFont="1" applyFill="1" applyBorder="1" applyAlignment="1">
      <alignment horizontal="center" vertical="center" readingOrder="1"/>
    </xf>
    <xf numFmtId="0" fontId="184" fillId="0" borderId="0" xfId="0" applyFont="1"/>
    <xf numFmtId="0" fontId="161" fillId="51" borderId="28" xfId="0" applyFont="1" applyFill="1" applyBorder="1" applyAlignment="1">
      <alignment horizontal="center" vertical="center" wrapText="1" readingOrder="1"/>
    </xf>
    <xf numFmtId="9" fontId="134" fillId="55" borderId="31" xfId="7" applyFont="1" applyFill="1" applyBorder="1" applyAlignment="1">
      <alignment horizontal="center" vertical="center" wrapText="1" readingOrder="1"/>
    </xf>
    <xf numFmtId="9" fontId="134" fillId="0" borderId="3" xfId="7" applyFont="1" applyFill="1" applyBorder="1" applyAlignment="1">
      <alignment horizontal="center" vertical="center" wrapText="1" readingOrder="1"/>
    </xf>
    <xf numFmtId="9" fontId="134" fillId="55" borderId="3" xfId="7" applyFont="1" applyFill="1" applyBorder="1" applyAlignment="1">
      <alignment horizontal="center" vertical="center" wrapText="1" readingOrder="1"/>
    </xf>
    <xf numFmtId="178" fontId="136" fillId="0" borderId="0" xfId="0" applyNumberFormat="1" applyFont="1"/>
    <xf numFmtId="178" fontId="0" fillId="0" borderId="0" xfId="0" applyNumberFormat="1" applyAlignment="1">
      <alignment horizontal="left"/>
    </xf>
    <xf numFmtId="188" fontId="128" fillId="56" borderId="1" xfId="0" applyNumberFormat="1" applyFont="1" applyFill="1" applyBorder="1" applyAlignment="1">
      <alignment horizontal="right" vertical="center" wrapText="1" readingOrder="1"/>
    </xf>
    <xf numFmtId="9" fontId="134" fillId="3" borderId="34" xfId="7" applyFont="1" applyFill="1" applyBorder="1" applyAlignment="1">
      <alignment horizontal="center" vertical="center" wrapText="1" readingOrder="1"/>
    </xf>
    <xf numFmtId="9" fontId="134" fillId="55" borderId="26" xfId="7" applyFont="1" applyFill="1" applyBorder="1" applyAlignment="1">
      <alignment horizontal="center" vertical="center" wrapText="1" readingOrder="1"/>
    </xf>
    <xf numFmtId="9" fontId="100"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5" fillId="44" borderId="3" xfId="7" applyFont="1" applyFill="1" applyBorder="1" applyAlignment="1">
      <alignment horizontal="center" vertical="center" wrapText="1" readingOrder="1"/>
    </xf>
    <xf numFmtId="9" fontId="134" fillId="44" borderId="7" xfId="7" applyFont="1" applyFill="1" applyBorder="1" applyAlignment="1">
      <alignment horizontal="center" vertical="center" wrapText="1" readingOrder="1"/>
    </xf>
    <xf numFmtId="9" fontId="163" fillId="54" borderId="3" xfId="2" applyFont="1" applyFill="1" applyBorder="1" applyAlignment="1">
      <alignment horizontal="center" vertical="center" wrapText="1" readingOrder="1"/>
    </xf>
    <xf numFmtId="9" fontId="125" fillId="59" borderId="3" xfId="7"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0" fontId="163" fillId="51"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88" fontId="128" fillId="3" borderId="1" xfId="0" applyNumberFormat="1" applyFont="1" applyFill="1" applyBorder="1" applyAlignment="1">
      <alignment horizontal="right" vertical="center" wrapText="1" readingOrder="1"/>
    </xf>
    <xf numFmtId="0" fontId="103" fillId="4" borderId="3" xfId="3" applyFont="1" applyFill="1" applyBorder="1" applyAlignment="1">
      <alignment vertical="center" wrapText="1" readingOrder="1"/>
    </xf>
    <xf numFmtId="185" fontId="185" fillId="0" borderId="1" xfId="0" applyNumberFormat="1" applyFont="1" applyBorder="1" applyAlignment="1">
      <alignment horizontal="right" vertical="center" wrapText="1" readingOrder="1"/>
    </xf>
    <xf numFmtId="0" fontId="186" fillId="0" borderId="1" xfId="0" applyFont="1" applyBorder="1" applyAlignment="1">
      <alignment horizontal="center" vertical="center" wrapText="1" readingOrder="1"/>
    </xf>
    <xf numFmtId="0" fontId="186" fillId="0" borderId="0" xfId="0" applyFont="1" applyAlignment="1">
      <alignment horizontal="center" vertical="center" wrapText="1" readingOrder="1"/>
    </xf>
    <xf numFmtId="0" fontId="186" fillId="54" borderId="0" xfId="0" applyFont="1" applyFill="1" applyAlignment="1">
      <alignment horizontal="center" vertical="center" wrapText="1" readingOrder="1"/>
    </xf>
    <xf numFmtId="0" fontId="187" fillId="0" borderId="0" xfId="0" applyFont="1"/>
    <xf numFmtId="0" fontId="186" fillId="54" borderId="1" xfId="0" applyFont="1" applyFill="1" applyBorder="1" applyAlignment="1">
      <alignment horizontal="center" vertical="center" wrapText="1" readingOrder="1"/>
    </xf>
    <xf numFmtId="0" fontId="185" fillId="0" borderId="1" xfId="0" applyFont="1" applyBorder="1" applyAlignment="1">
      <alignment horizontal="center" vertical="center" wrapText="1" readingOrder="1"/>
    </xf>
    <xf numFmtId="0" fontId="185" fillId="0" borderId="1" xfId="0" applyFont="1" applyBorder="1" applyAlignment="1">
      <alignment horizontal="left" vertical="center" wrapText="1" readingOrder="1"/>
    </xf>
    <xf numFmtId="0" fontId="185" fillId="0" borderId="1" xfId="0" applyFont="1" applyBorder="1" applyAlignment="1">
      <alignment vertical="center" wrapText="1" readingOrder="1"/>
    </xf>
    <xf numFmtId="185" fontId="185" fillId="54" borderId="1" xfId="0" applyNumberFormat="1" applyFont="1" applyFill="1" applyBorder="1" applyAlignment="1">
      <alignment horizontal="right" vertical="center" wrapText="1" readingOrder="1"/>
    </xf>
    <xf numFmtId="0" fontId="185" fillId="54" borderId="1" xfId="0" applyFont="1" applyFill="1" applyBorder="1" applyAlignment="1">
      <alignment horizontal="center" vertical="center" wrapText="1" readingOrder="1"/>
    </xf>
    <xf numFmtId="0" fontId="185" fillId="54" borderId="1" xfId="0" applyFont="1" applyFill="1" applyBorder="1" applyAlignment="1">
      <alignment horizontal="left" vertical="center" wrapText="1" readingOrder="1"/>
    </xf>
    <xf numFmtId="0" fontId="185" fillId="54" borderId="1" xfId="0" applyFont="1" applyFill="1" applyBorder="1" applyAlignment="1">
      <alignment vertical="center" wrapText="1" readingOrder="1"/>
    </xf>
    <xf numFmtId="0" fontId="187" fillId="54" borderId="0" xfId="0" applyFont="1" applyFill="1"/>
    <xf numFmtId="0" fontId="186" fillId="0" borderId="1" xfId="0" applyFont="1" applyBorder="1" applyAlignment="1">
      <alignment horizontal="left" vertical="center" wrapText="1" readingOrder="1"/>
    </xf>
    <xf numFmtId="0" fontId="188" fillId="0" borderId="1" xfId="0" applyFont="1" applyBorder="1" applyAlignment="1">
      <alignment horizontal="right" vertical="center" wrapText="1" readingOrder="1"/>
    </xf>
    <xf numFmtId="0" fontId="188" fillId="54" borderId="1" xfId="0" applyFont="1" applyFill="1" applyBorder="1" applyAlignment="1">
      <alignment horizontal="right" vertical="center" wrapText="1" readingOrder="1"/>
    </xf>
    <xf numFmtId="180" fontId="114" fillId="0" borderId="4" xfId="0" applyNumberFormat="1" applyFont="1" applyBorder="1" applyAlignment="1">
      <alignment horizontal="right" vertical="center" readingOrder="1"/>
    </xf>
    <xf numFmtId="180" fontId="162" fillId="51" borderId="0" xfId="0" applyNumberFormat="1" applyFont="1" applyFill="1" applyAlignment="1">
      <alignment horizontal="right" vertical="center" readingOrder="1"/>
    </xf>
    <xf numFmtId="180" fontId="162" fillId="4" borderId="0" xfId="0" applyNumberFormat="1" applyFont="1" applyFill="1" applyAlignment="1">
      <alignment horizontal="right" vertical="center" readingOrder="1"/>
    </xf>
    <xf numFmtId="0" fontId="189" fillId="4" borderId="3" xfId="0" applyFont="1" applyFill="1" applyBorder="1" applyAlignment="1">
      <alignment vertical="center" wrapText="1" readingOrder="1"/>
    </xf>
    <xf numFmtId="0" fontId="189" fillId="4" borderId="3" xfId="0" applyFont="1" applyFill="1" applyBorder="1" applyAlignment="1">
      <alignment horizontal="left" vertical="center" wrapText="1" readingOrder="1"/>
    </xf>
    <xf numFmtId="0" fontId="0" fillId="0" borderId="0" xfId="0" applyAlignment="1">
      <alignment horizontal="center"/>
    </xf>
    <xf numFmtId="15" fontId="121" fillId="0" borderId="0" xfId="0" applyNumberFormat="1" applyFont="1" applyAlignment="1">
      <alignment horizontal="center" vertical="center" readingOrder="1"/>
    </xf>
    <xf numFmtId="0" fontId="178" fillId="0" borderId="0" xfId="0" applyFont="1" applyAlignment="1">
      <alignment horizontal="left" vertical="top"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20" fillId="50" borderId="3" xfId="0" applyNumberFormat="1" applyFont="1" applyFill="1" applyBorder="1" applyAlignment="1">
      <alignment horizontal="right" vertical="center" readingOrder="1"/>
    </xf>
    <xf numFmtId="180" fontId="120" fillId="50" borderId="3" xfId="0" applyNumberFormat="1" applyFont="1" applyFill="1" applyBorder="1" applyAlignment="1">
      <alignment horizontal="right" vertical="center" readingOrder="1"/>
    </xf>
    <xf numFmtId="9" fontId="120" fillId="50"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8" fontId="115" fillId="50" borderId="3" xfId="0" applyNumberFormat="1" applyFont="1" applyFill="1" applyBorder="1" applyAlignment="1">
      <alignment horizontal="right" vertical="center" readingOrder="1"/>
    </xf>
    <xf numFmtId="180" fontId="115" fillId="50" borderId="3" xfId="0" applyNumberFormat="1" applyFont="1" applyFill="1" applyBorder="1" applyAlignment="1">
      <alignment horizontal="right" vertical="center" readingOrder="1"/>
    </xf>
    <xf numFmtId="9" fontId="115" fillId="50" borderId="3" xfId="2" applyFont="1" applyFill="1" applyBorder="1" applyAlignment="1">
      <alignment horizontal="center" vertical="center" readingOrder="1"/>
    </xf>
    <xf numFmtId="178" fontId="161" fillId="51" borderId="40" xfId="0" applyNumberFormat="1" applyFont="1" applyFill="1" applyBorder="1" applyAlignment="1">
      <alignment horizontal="right" vertical="center" readingOrder="1"/>
    </xf>
    <xf numFmtId="180" fontId="161" fillId="51" borderId="40" xfId="0" applyNumberFormat="1" applyFont="1" applyFill="1" applyBorder="1" applyAlignment="1">
      <alignment horizontal="right" vertical="center" readingOrder="1"/>
    </xf>
    <xf numFmtId="9" fontId="161" fillId="51"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20" fillId="52" borderId="3" xfId="0" applyNumberFormat="1" applyFont="1" applyFill="1" applyBorder="1" applyAlignment="1">
      <alignment horizontal="right" vertical="center" readingOrder="1"/>
    </xf>
    <xf numFmtId="180" fontId="120" fillId="52" borderId="3" xfId="0" applyNumberFormat="1" applyFont="1" applyFill="1" applyBorder="1" applyAlignment="1">
      <alignment horizontal="right" vertical="center" readingOrder="1"/>
    </xf>
    <xf numFmtId="9" fontId="120" fillId="52" borderId="3" xfId="2" applyFont="1" applyFill="1" applyBorder="1" applyAlignment="1">
      <alignment horizontal="center" vertical="center" readingOrder="1"/>
    </xf>
    <xf numFmtId="178" fontId="115" fillId="52" borderId="5" xfId="0" applyNumberFormat="1" applyFont="1" applyFill="1" applyBorder="1" applyAlignment="1">
      <alignment horizontal="right" vertical="center" readingOrder="1"/>
    </xf>
    <xf numFmtId="180" fontId="115" fillId="52" borderId="5" xfId="0" applyNumberFormat="1" applyFont="1" applyFill="1" applyBorder="1" applyAlignment="1">
      <alignment horizontal="right" vertical="center" readingOrder="1"/>
    </xf>
    <xf numFmtId="9" fontId="115" fillId="52" borderId="5" xfId="2" applyFont="1" applyFill="1" applyBorder="1" applyAlignment="1">
      <alignment horizontal="center" vertical="center" readingOrder="1"/>
    </xf>
    <xf numFmtId="9" fontId="120" fillId="52" borderId="5" xfId="2" applyFont="1" applyFill="1" applyBorder="1" applyAlignment="1">
      <alignment horizontal="center" vertical="center" readingOrder="1"/>
    </xf>
    <xf numFmtId="178" fontId="120" fillId="52" borderId="5" xfId="0" applyNumberFormat="1" applyFont="1" applyFill="1" applyBorder="1" applyAlignment="1">
      <alignment horizontal="right" vertical="center" readingOrder="1"/>
    </xf>
    <xf numFmtId="178" fontId="161" fillId="51" borderId="25" xfId="0" applyNumberFormat="1" applyFont="1" applyFill="1" applyBorder="1" applyAlignment="1">
      <alignment horizontal="right" vertical="center" readingOrder="1"/>
    </xf>
    <xf numFmtId="180" fontId="161" fillId="51" borderId="25" xfId="0" applyNumberFormat="1" applyFont="1" applyFill="1" applyBorder="1" applyAlignment="1">
      <alignment horizontal="right" vertical="center" readingOrder="1"/>
    </xf>
    <xf numFmtId="180" fontId="120" fillId="52" borderId="5" xfId="0" applyNumberFormat="1" applyFont="1" applyFill="1" applyBorder="1" applyAlignment="1">
      <alignment horizontal="right" vertical="center" readingOrder="1"/>
    </xf>
    <xf numFmtId="178" fontId="161" fillId="51" borderId="29" xfId="0" applyNumberFormat="1" applyFont="1" applyFill="1" applyBorder="1" applyAlignment="1">
      <alignment horizontal="right" vertical="center" readingOrder="1"/>
    </xf>
    <xf numFmtId="180" fontId="161" fillId="51" borderId="29" xfId="0" applyNumberFormat="1" applyFont="1" applyFill="1" applyBorder="1" applyAlignment="1">
      <alignment horizontal="right" vertical="center" readingOrder="1"/>
    </xf>
    <xf numFmtId="9" fontId="161" fillId="51" borderId="29" xfId="2" applyFont="1" applyFill="1" applyBorder="1" applyAlignment="1">
      <alignment horizontal="center" vertical="center" readingOrder="1"/>
    </xf>
    <xf numFmtId="0" fontId="161" fillId="50" borderId="3" xfId="0" applyFont="1" applyFill="1" applyBorder="1" applyAlignment="1">
      <alignment horizontal="center" vertical="center" readingOrder="1"/>
    </xf>
    <xf numFmtId="0" fontId="161" fillId="51" borderId="0" xfId="0" applyFont="1" applyFill="1" applyAlignment="1">
      <alignment horizontal="center" vertical="center" readingOrder="1"/>
    </xf>
    <xf numFmtId="178" fontId="161" fillId="51" borderId="0" xfId="0" applyNumberFormat="1" applyFont="1" applyFill="1" applyAlignment="1">
      <alignment horizontal="right" vertical="center" readingOrder="1"/>
    </xf>
    <xf numFmtId="9" fontId="161" fillId="51" borderId="0" xfId="2" applyFont="1" applyFill="1" applyBorder="1" applyAlignment="1">
      <alignment horizontal="center" vertical="center" readingOrder="1"/>
    </xf>
    <xf numFmtId="178" fontId="189" fillId="4" borderId="3" xfId="0" applyNumberFormat="1" applyFont="1" applyFill="1" applyBorder="1" applyAlignment="1">
      <alignment horizontal="right" vertical="center" readingOrder="1"/>
    </xf>
    <xf numFmtId="180" fontId="189" fillId="4" borderId="3" xfId="0" applyNumberFormat="1" applyFont="1" applyFill="1" applyBorder="1" applyAlignment="1">
      <alignment horizontal="right" vertical="center" readingOrder="1"/>
    </xf>
    <xf numFmtId="9" fontId="189" fillId="4" borderId="3" xfId="2" applyFont="1" applyFill="1" applyBorder="1" applyAlignment="1">
      <alignment horizontal="center" vertical="center" readingOrder="1"/>
    </xf>
    <xf numFmtId="0" fontId="120" fillId="52" borderId="3" xfId="0" applyFont="1" applyFill="1" applyBorder="1" applyAlignment="1">
      <alignment horizontal="left" vertical="center" wrapText="1" readingOrder="1"/>
    </xf>
    <xf numFmtId="180" fontId="120" fillId="52" borderId="3" xfId="0" applyNumberFormat="1" applyFont="1" applyFill="1" applyBorder="1" applyAlignment="1">
      <alignment horizontal="center" vertical="center" readingOrder="1"/>
    </xf>
    <xf numFmtId="0" fontId="120" fillId="52" borderId="5" xfId="0" applyFont="1" applyFill="1" applyBorder="1" applyAlignment="1">
      <alignment horizontal="left" vertical="center" wrapText="1" readingOrder="1"/>
    </xf>
    <xf numFmtId="178" fontId="161" fillId="51" borderId="43" xfId="0" applyNumberFormat="1" applyFont="1" applyFill="1" applyBorder="1" applyAlignment="1">
      <alignment horizontal="right" vertical="center" readingOrder="1"/>
    </xf>
    <xf numFmtId="180" fontId="161" fillId="51" borderId="43" xfId="0" applyNumberFormat="1" applyFont="1" applyFill="1" applyBorder="1" applyAlignment="1">
      <alignment horizontal="right" vertical="center" readingOrder="1"/>
    </xf>
    <xf numFmtId="9" fontId="161" fillId="51"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61" fillId="51" borderId="24" xfId="0" applyNumberFormat="1" applyFont="1" applyFill="1" applyBorder="1" applyAlignment="1">
      <alignment horizontal="right" vertical="center" readingOrder="1"/>
    </xf>
    <xf numFmtId="0" fontId="178" fillId="0" borderId="0" xfId="0" applyFont="1" applyAlignment="1">
      <alignment horizontal="center" vertical="center" wrapText="1" readingOrder="1"/>
    </xf>
    <xf numFmtId="0" fontId="178" fillId="0" borderId="0" xfId="0" applyFont="1" applyAlignment="1">
      <alignment horizontal="left" vertical="center" wrapText="1" readingOrder="1"/>
    </xf>
    <xf numFmtId="178" fontId="178" fillId="0" borderId="0" xfId="0" applyNumberFormat="1" applyFont="1" applyAlignment="1">
      <alignment horizontal="left" vertical="top" readingOrder="1"/>
    </xf>
    <xf numFmtId="0" fontId="189" fillId="0" borderId="0" xfId="0" applyFont="1" applyAlignment="1">
      <alignment horizontal="left" vertical="top" readingOrder="1"/>
    </xf>
    <xf numFmtId="0" fontId="116" fillId="0" borderId="0" xfId="0" applyFont="1" applyAlignment="1">
      <alignment horizontal="left" vertical="top" readingOrder="1"/>
    </xf>
    <xf numFmtId="9" fontId="103" fillId="0" borderId="7" xfId="2" applyFont="1" applyFill="1" applyBorder="1" applyAlignment="1">
      <alignment horizontal="center" vertical="center" readingOrder="1"/>
    </xf>
    <xf numFmtId="180" fontId="103" fillId="0" borderId="5" xfId="0" applyNumberFormat="1" applyFont="1" applyBorder="1" applyAlignment="1">
      <alignment horizontal="right" vertical="center" readingOrder="1"/>
    </xf>
    <xf numFmtId="9" fontId="103" fillId="0" borderId="5"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20" fillId="52" borderId="6" xfId="0" applyFont="1" applyFill="1" applyBorder="1" applyAlignment="1">
      <alignment horizontal="left" vertical="center" wrapText="1" readingOrder="1"/>
    </xf>
    <xf numFmtId="178" fontId="120" fillId="52" borderId="6" xfId="0" applyNumberFormat="1" applyFont="1" applyFill="1" applyBorder="1" applyAlignment="1">
      <alignment horizontal="right" vertical="center" readingOrder="1"/>
    </xf>
    <xf numFmtId="180" fontId="120" fillId="52" borderId="6" xfId="0" applyNumberFormat="1" applyFont="1" applyFill="1" applyBorder="1" applyAlignment="1">
      <alignment horizontal="right" vertical="center" readingOrder="1"/>
    </xf>
    <xf numFmtId="9" fontId="120" fillId="52"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7" xfId="2" applyFont="1" applyFill="1" applyBorder="1" applyAlignment="1">
      <alignment horizontal="center" vertical="center" readingOrder="1"/>
    </xf>
    <xf numFmtId="0" fontId="120" fillId="0" borderId="3" xfId="0" applyFont="1" applyBorder="1" applyAlignment="1">
      <alignment horizontal="left" vertical="center" wrapText="1" readingOrder="1"/>
    </xf>
    <xf numFmtId="178" fontId="120" fillId="0" borderId="3" xfId="0" applyNumberFormat="1" applyFont="1" applyBorder="1" applyAlignment="1">
      <alignment horizontal="right" vertical="center" readingOrder="1"/>
    </xf>
    <xf numFmtId="180" fontId="120" fillId="0" borderId="3" xfId="0" applyNumberFormat="1" applyFont="1" applyBorder="1" applyAlignment="1">
      <alignment horizontal="right" vertical="center" readingOrder="1"/>
    </xf>
    <xf numFmtId="180" fontId="120" fillId="4" borderId="3" xfId="0" applyNumberFormat="1" applyFont="1" applyFill="1" applyBorder="1" applyAlignment="1">
      <alignment horizontal="right" vertical="center" readingOrder="1"/>
    </xf>
    <xf numFmtId="9" fontId="120" fillId="4" borderId="3" xfId="2" applyFont="1" applyFill="1" applyBorder="1" applyAlignment="1">
      <alignment horizontal="center" vertical="center" readingOrder="1"/>
    </xf>
    <xf numFmtId="178" fontId="120" fillId="4" borderId="3" xfId="0" applyNumberFormat="1" applyFont="1" applyFill="1" applyBorder="1" applyAlignment="1">
      <alignment horizontal="right" vertical="center" readingOrder="1"/>
    </xf>
    <xf numFmtId="9" fontId="120" fillId="0" borderId="3" xfId="2" applyFont="1" applyFill="1" applyBorder="1" applyAlignment="1">
      <alignment horizontal="center" vertical="center" readingOrder="1"/>
    </xf>
    <xf numFmtId="9" fontId="120" fillId="0" borderId="4" xfId="2" applyFont="1" applyFill="1" applyBorder="1" applyAlignment="1">
      <alignment horizontal="center" vertical="center" readingOrder="1"/>
    </xf>
    <xf numFmtId="9" fontId="103" fillId="0" borderId="4" xfId="2" applyFont="1" applyFill="1" applyBorder="1" applyAlignment="1">
      <alignment horizontal="center" vertical="center" readingOrder="1"/>
    </xf>
    <xf numFmtId="9" fontId="120" fillId="52" borderId="4" xfId="2" applyFont="1" applyFill="1" applyBorder="1" applyAlignment="1">
      <alignment horizontal="center" vertical="center" readingOrder="1"/>
    </xf>
    <xf numFmtId="9" fontId="161" fillId="51"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61" fillId="51" borderId="25" xfId="0" applyFont="1" applyFill="1" applyBorder="1" applyAlignment="1">
      <alignment horizontal="left" vertical="center" wrapText="1" readingOrder="1"/>
    </xf>
    <xf numFmtId="0" fontId="120" fillId="50" borderId="3" xfId="0" applyFont="1" applyFill="1" applyBorder="1" applyAlignment="1">
      <alignment horizontal="left" vertical="center" wrapText="1"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20" fillId="52" borderId="3" xfId="0" applyNumberFormat="1" applyFont="1" applyFill="1" applyBorder="1" applyAlignment="1">
      <alignment horizontal="left" vertical="center" wrapText="1" readingOrder="1"/>
    </xf>
    <xf numFmtId="180" fontId="120" fillId="52" borderId="3" xfId="2" applyNumberFormat="1" applyFont="1" applyFill="1" applyBorder="1" applyAlignment="1">
      <alignment horizontal="right" vertical="center" readingOrder="1"/>
    </xf>
    <xf numFmtId="180" fontId="120" fillId="52" borderId="5" xfId="0" applyNumberFormat="1" applyFont="1" applyFill="1" applyBorder="1" applyAlignment="1">
      <alignment horizontal="left" vertical="center" wrapText="1" readingOrder="1"/>
    </xf>
    <xf numFmtId="180" fontId="120" fillId="52" borderId="5" xfId="2" applyNumberFormat="1" applyFont="1" applyFill="1" applyBorder="1" applyAlignment="1">
      <alignment horizontal="right" vertical="center" readingOrder="1"/>
    </xf>
    <xf numFmtId="9" fontId="120" fillId="52" borderId="8" xfId="2" applyFont="1" applyFill="1" applyBorder="1" applyAlignment="1">
      <alignment horizontal="center" vertical="center" readingOrder="1"/>
    </xf>
    <xf numFmtId="43" fontId="161" fillId="51" borderId="3" xfId="1" applyFont="1" applyFill="1" applyBorder="1" applyAlignment="1">
      <alignment horizontal="center" vertical="center" readingOrder="1"/>
    </xf>
    <xf numFmtId="9" fontId="161" fillId="51" borderId="3" xfId="2" applyFont="1" applyFill="1" applyBorder="1" applyAlignment="1">
      <alignment horizontal="center" vertical="center" readingOrder="1"/>
    </xf>
    <xf numFmtId="178" fontId="161" fillId="51"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61" fillId="51" borderId="61"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9" fontId="103" fillId="0" borderId="29" xfId="2" applyFont="1" applyFill="1" applyBorder="1" applyAlignment="1">
      <alignment horizontal="center" vertical="center" readingOrder="1"/>
    </xf>
    <xf numFmtId="9" fontId="103" fillId="0" borderId="89" xfId="2" applyFont="1" applyFill="1" applyBorder="1" applyAlignment="1">
      <alignment horizontal="center" vertical="center" readingOrder="1"/>
    </xf>
    <xf numFmtId="180" fontId="103" fillId="4" borderId="86" xfId="0" applyNumberFormat="1" applyFont="1" applyFill="1" applyBorder="1" applyAlignment="1">
      <alignment horizontal="right" vertical="center" readingOrder="1"/>
    </xf>
    <xf numFmtId="178" fontId="161" fillId="51" borderId="28" xfId="0" applyNumberFormat="1" applyFont="1" applyFill="1" applyBorder="1" applyAlignment="1">
      <alignment horizontal="right" vertical="center" readingOrder="1"/>
    </xf>
    <xf numFmtId="180" fontId="178" fillId="0" borderId="0" xfId="0" applyNumberFormat="1" applyFont="1" applyAlignment="1">
      <alignment horizontal="left" vertical="top" readingOrder="1"/>
    </xf>
    <xf numFmtId="9" fontId="178" fillId="0" borderId="0" xfId="2" applyFont="1" applyBorder="1" applyAlignment="1">
      <alignment horizontal="center" vertical="top" readingOrder="1"/>
    </xf>
    <xf numFmtId="0" fontId="178" fillId="0" borderId="0" xfId="0" applyFont="1" applyAlignment="1">
      <alignment horizontal="center" vertical="top" readingOrder="1"/>
    </xf>
    <xf numFmtId="0" fontId="161" fillId="51" borderId="24" xfId="0" applyFont="1" applyFill="1" applyBorder="1" applyAlignment="1">
      <alignment horizontal="left" vertical="center" wrapText="1" readingOrder="1"/>
    </xf>
    <xf numFmtId="0" fontId="115" fillId="0" borderId="30" xfId="0" applyFont="1" applyBorder="1" applyAlignment="1">
      <alignment horizontal="left" vertical="center" wrapText="1" readingOrder="1"/>
    </xf>
    <xf numFmtId="178" fontId="115" fillId="0" borderId="7" xfId="0" applyNumberFormat="1" applyFont="1" applyBorder="1" applyAlignment="1">
      <alignment horizontal="right" vertical="center" readingOrder="1"/>
    </xf>
    <xf numFmtId="180" fontId="115" fillId="0" borderId="5" xfId="0" applyNumberFormat="1" applyFont="1" applyBorder="1" applyAlignment="1">
      <alignment horizontal="right" vertical="center" readingOrder="1"/>
    </xf>
    <xf numFmtId="9" fontId="115" fillId="0" borderId="7" xfId="2" applyFont="1" applyFill="1" applyBorder="1" applyAlignment="1">
      <alignment horizontal="center" vertical="center" readingOrder="1"/>
    </xf>
    <xf numFmtId="180" fontId="115" fillId="0" borderId="7" xfId="0" applyNumberFormat="1" applyFont="1" applyBorder="1" applyAlignment="1">
      <alignment horizontal="right" vertical="center" readingOrder="1"/>
    </xf>
    <xf numFmtId="9" fontId="115" fillId="0" borderId="11" xfId="2" applyFont="1" applyFill="1" applyBorder="1" applyAlignment="1">
      <alignment horizontal="center" vertical="center" readingOrder="1"/>
    </xf>
    <xf numFmtId="0" fontId="115" fillId="0" borderId="60" xfId="0" applyFont="1" applyBorder="1" applyAlignment="1">
      <alignment horizontal="left" vertical="center" wrapText="1" readingOrder="1"/>
    </xf>
    <xf numFmtId="178" fontId="115" fillId="0" borderId="5" xfId="0" applyNumberFormat="1" applyFont="1" applyBorder="1" applyAlignment="1">
      <alignment horizontal="right" vertical="center" readingOrder="1"/>
    </xf>
    <xf numFmtId="9" fontId="115" fillId="0" borderId="8" xfId="2" applyFont="1" applyFill="1" applyBorder="1" applyAlignment="1">
      <alignment horizontal="center" vertical="center" readingOrder="1"/>
    </xf>
    <xf numFmtId="1" fontId="178" fillId="0" borderId="7" xfId="0" applyNumberFormat="1" applyFont="1" applyBorder="1" applyAlignment="1">
      <alignment horizontal="center" vertical="center" wrapText="1"/>
    </xf>
    <xf numFmtId="1" fontId="178" fillId="0" borderId="11" xfId="0" applyNumberFormat="1" applyFont="1" applyBorder="1" applyAlignment="1">
      <alignment horizontal="center" vertical="center" wrapText="1"/>
    </xf>
    <xf numFmtId="1" fontId="178" fillId="0" borderId="4" xfId="0" applyNumberFormat="1" applyFont="1" applyBorder="1" applyAlignment="1">
      <alignment horizontal="center" vertical="center" wrapText="1"/>
    </xf>
    <xf numFmtId="1" fontId="178" fillId="4" borderId="7" xfId="0" applyNumberFormat="1" applyFont="1" applyFill="1" applyBorder="1" applyAlignment="1">
      <alignment horizontal="center" vertical="center" wrapText="1"/>
    </xf>
    <xf numFmtId="1" fontId="178" fillId="4" borderId="4" xfId="0" applyNumberFormat="1" applyFont="1" applyFill="1" applyBorder="1" applyAlignment="1">
      <alignment horizontal="center" vertical="center" wrapText="1"/>
    </xf>
    <xf numFmtId="1" fontId="120" fillId="0" borderId="36" xfId="0" applyNumberFormat="1" applyFont="1" applyBorder="1" applyAlignment="1">
      <alignment horizontal="center" vertical="center" wrapText="1" readingOrder="1"/>
    </xf>
    <xf numFmtId="0" fontId="189" fillId="4" borderId="77" xfId="0" applyFont="1" applyFill="1" applyBorder="1" applyAlignment="1">
      <alignment horizontal="left" vertical="center" wrapText="1" readingOrder="1"/>
    </xf>
    <xf numFmtId="1" fontId="120" fillId="0" borderId="32" xfId="0" applyNumberFormat="1" applyFont="1" applyBorder="1" applyAlignment="1">
      <alignment horizontal="center" vertical="center" wrapText="1" readingOrder="1"/>
    </xf>
    <xf numFmtId="0" fontId="189" fillId="4" borderId="4" xfId="0" applyFont="1" applyFill="1" applyBorder="1" applyAlignment="1">
      <alignment horizontal="left" vertical="center" wrapText="1" readingOrder="1"/>
    </xf>
    <xf numFmtId="1" fontId="178" fillId="0" borderId="3" xfId="0" applyNumberFormat="1" applyFont="1" applyBorder="1" applyAlignment="1">
      <alignment horizontal="center" vertical="center" wrapText="1"/>
    </xf>
    <xf numFmtId="0" fontId="103" fillId="4" borderId="10" xfId="0" applyFont="1" applyFill="1" applyBorder="1" applyAlignment="1">
      <alignment vertical="center" wrapText="1" readingOrder="1"/>
    </xf>
    <xf numFmtId="1" fontId="178" fillId="4" borderId="3" xfId="0" applyNumberFormat="1" applyFont="1" applyFill="1" applyBorder="1" applyAlignment="1">
      <alignment horizontal="center" vertical="center" wrapText="1"/>
    </xf>
    <xf numFmtId="0" fontId="189" fillId="4" borderId="4" xfId="0" applyFont="1" applyFill="1" applyBorder="1" applyAlignment="1">
      <alignment vertical="center" wrapText="1" readingOrder="1"/>
    </xf>
    <xf numFmtId="0" fontId="189"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03" fillId="4" borderId="9" xfId="0" applyFont="1" applyFill="1" applyBorder="1" applyAlignment="1">
      <alignment vertical="center" wrapText="1" readingOrder="1"/>
    </xf>
    <xf numFmtId="0" fontId="103" fillId="4" borderId="37" xfId="0" applyFont="1" applyFill="1" applyBorder="1" applyAlignment="1">
      <alignment vertical="center" wrapText="1" readingOrder="1"/>
    </xf>
    <xf numFmtId="0" fontId="103" fillId="0" borderId="77" xfId="0" applyFont="1" applyBorder="1" applyAlignment="1">
      <alignment vertical="center" wrapText="1" readingOrder="1"/>
    </xf>
    <xf numFmtId="0" fontId="103" fillId="0" borderId="4" xfId="0" applyFont="1" applyBorder="1" applyAlignment="1">
      <alignment vertical="center" wrapText="1" readingOrder="1"/>
    </xf>
    <xf numFmtId="0" fontId="178"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0" fontId="97" fillId="0" borderId="0" xfId="0" applyFont="1" applyAlignment="1">
      <alignment horizontal="center"/>
    </xf>
    <xf numFmtId="0" fontId="182" fillId="0" borderId="0" xfId="0" applyFont="1"/>
    <xf numFmtId="0" fontId="180" fillId="0" borderId="0" xfId="0"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8"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89" fillId="4" borderId="3" xfId="0" applyFont="1" applyFill="1" applyBorder="1" applyAlignment="1">
      <alignment horizontal="center" vertical="center" readingOrder="1"/>
    </xf>
    <xf numFmtId="0" fontId="103" fillId="0" borderId="51"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63"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89" fillId="4" borderId="3" xfId="0" applyFont="1" applyFill="1" applyBorder="1" applyAlignment="1">
      <alignment horizontal="center" vertical="center" wrapText="1" readingOrder="1"/>
    </xf>
    <xf numFmtId="0" fontId="103" fillId="4" borderId="3" xfId="3" applyFont="1" applyFill="1" applyBorder="1" applyAlignment="1">
      <alignment horizontal="center" vertical="center" readingOrder="1"/>
    </xf>
    <xf numFmtId="0" fontId="103" fillId="0" borderId="7" xfId="0" applyFont="1" applyBorder="1" applyAlignment="1">
      <alignment horizontal="center" vertical="center" readingOrder="1"/>
    </xf>
    <xf numFmtId="0" fontId="103" fillId="4" borderId="10" xfId="0" applyFont="1" applyFill="1" applyBorder="1" applyAlignment="1">
      <alignment horizontal="center" vertical="center" wrapText="1" readingOrder="1"/>
    </xf>
    <xf numFmtId="0" fontId="103" fillId="4" borderId="29" xfId="0" applyFont="1" applyFill="1" applyBorder="1" applyAlignment="1">
      <alignment horizontal="center" vertical="center" readingOrder="1"/>
    </xf>
    <xf numFmtId="180" fontId="103" fillId="4" borderId="3" xfId="0" applyNumberFormat="1" applyFont="1" applyFill="1" applyBorder="1" applyAlignment="1">
      <alignment horizontal="center" vertical="center" wrapText="1" readingOrder="1"/>
    </xf>
    <xf numFmtId="180" fontId="103" fillId="4" borderId="3" xfId="0" applyNumberFormat="1" applyFont="1" applyFill="1" applyBorder="1" applyAlignment="1">
      <alignment horizontal="right" vertical="center" wrapText="1"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61" fillId="51" borderId="43" xfId="0" applyNumberFormat="1" applyFont="1" applyFill="1" applyBorder="1" applyAlignment="1">
      <alignment horizontal="center" vertical="center" readingOrder="1"/>
    </xf>
    <xf numFmtId="9" fontId="161" fillId="51" borderId="78" xfId="2" applyFont="1" applyFill="1" applyBorder="1" applyAlignment="1">
      <alignment horizontal="center" vertical="center" readingOrder="1"/>
    </xf>
    <xf numFmtId="178" fontId="100" fillId="0" borderId="92" xfId="0" applyNumberFormat="1" applyFont="1" applyBorder="1" applyAlignment="1">
      <alignment vertical="center" wrapText="1" readingOrder="1"/>
    </xf>
    <xf numFmtId="178" fontId="100" fillId="0" borderId="53" xfId="0" applyNumberFormat="1" applyFont="1" applyBorder="1" applyAlignment="1">
      <alignment vertical="center" wrapText="1" readingOrder="1"/>
    </xf>
    <xf numFmtId="178" fontId="113" fillId="2" borderId="53" xfId="0" applyNumberFormat="1" applyFont="1" applyFill="1" applyBorder="1" applyAlignment="1">
      <alignment vertical="center" wrapText="1" readingOrder="1"/>
    </xf>
    <xf numFmtId="178" fontId="163" fillId="52" borderId="53" xfId="0" applyNumberFormat="1" applyFont="1" applyFill="1" applyBorder="1" applyAlignment="1">
      <alignment vertical="center" wrapText="1" readingOrder="1"/>
    </xf>
    <xf numFmtId="178" fontId="163" fillId="53" borderId="91" xfId="0" applyNumberFormat="1" applyFont="1" applyFill="1" applyBorder="1" applyAlignment="1">
      <alignment vertical="center" wrapText="1" readingOrder="1"/>
    </xf>
    <xf numFmtId="0" fontId="161" fillId="51" borderId="29" xfId="4" applyFont="1" applyFill="1" applyBorder="1" applyAlignment="1">
      <alignment horizontal="center" vertical="center" wrapText="1" readingOrder="1"/>
    </xf>
    <xf numFmtId="0" fontId="161" fillId="51" borderId="93"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3" fillId="2" borderId="33" xfId="2" applyNumberFormat="1" applyFont="1" applyFill="1" applyBorder="1" applyAlignment="1">
      <alignment horizontal="center" vertical="center" wrapText="1" readingOrder="1"/>
    </xf>
    <xf numFmtId="172" fontId="163" fillId="52" borderId="33" xfId="2" applyNumberFormat="1" applyFont="1" applyFill="1" applyBorder="1" applyAlignment="1">
      <alignment horizontal="center" vertical="center" wrapText="1" readingOrder="1"/>
    </xf>
    <xf numFmtId="172" fontId="163" fillId="53" borderId="41" xfId="2" applyNumberFormat="1" applyFont="1" applyFill="1" applyBorder="1" applyAlignment="1">
      <alignment horizontal="center" vertical="center" wrapText="1" readingOrder="1"/>
    </xf>
    <xf numFmtId="178" fontId="161" fillId="51" borderId="3" xfId="1" applyNumberFormat="1" applyFont="1" applyFill="1" applyBorder="1" applyAlignment="1">
      <alignment horizontal="center" vertical="center" readingOrder="1"/>
    </xf>
    <xf numFmtId="180" fontId="103" fillId="0" borderId="3" xfId="0" applyNumberFormat="1" applyFont="1" applyFill="1" applyBorder="1" applyAlignment="1">
      <alignment horizontal="center" vertical="center" wrapText="1" readingOrder="1"/>
    </xf>
    <xf numFmtId="180" fontId="103" fillId="0" borderId="3" xfId="0" applyNumberFormat="1" applyFont="1" applyFill="1" applyBorder="1" applyAlignment="1">
      <alignment horizontal="left" vertical="center" wrapText="1"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0" fontId="0" fillId="0" borderId="0" xfId="0" applyFill="1"/>
    <xf numFmtId="0" fontId="103" fillId="0" borderId="3" xfId="2" applyNumberFormat="1" applyFont="1" applyFill="1" applyBorder="1" applyAlignment="1">
      <alignment horizontal="center" vertical="center" readingOrder="1"/>
    </xf>
    <xf numFmtId="180" fontId="189"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9" fontId="113" fillId="60" borderId="3" xfId="7" applyFont="1" applyFill="1" applyBorder="1" applyAlignment="1">
      <alignment horizontal="center" vertical="center" wrapText="1"/>
    </xf>
    <xf numFmtId="9" fontId="113" fillId="60" borderId="3" xfId="7" applyFont="1" applyFill="1" applyBorder="1" applyAlignment="1">
      <alignment horizontal="center" vertical="center" wrapText="1" readingOrder="1"/>
    </xf>
    <xf numFmtId="9" fontId="126" fillId="59" borderId="3" xfId="7" applyFont="1" applyFill="1" applyBorder="1" applyAlignment="1">
      <alignment horizontal="center" vertical="center" wrapText="1" readingOrder="1"/>
    </xf>
    <xf numFmtId="9" fontId="126" fillId="55"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4" borderId="7" xfId="7" applyFont="1" applyFill="1" applyBorder="1" applyAlignment="1">
      <alignment horizontal="center" vertical="center" wrapText="1" readingOrder="1"/>
    </xf>
    <xf numFmtId="9" fontId="126" fillId="44" borderId="3" xfId="7" applyFont="1" applyFill="1" applyBorder="1" applyAlignment="1">
      <alignment horizontal="center" vertical="center" wrapText="1" readingOrder="1"/>
    </xf>
    <xf numFmtId="178" fontId="115" fillId="4" borderId="5" xfId="0" applyNumberFormat="1" applyFont="1" applyFill="1" applyBorder="1" applyAlignment="1">
      <alignment horizontal="right" vertical="center" readingOrder="1"/>
    </xf>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178" fontId="115" fillId="4" borderId="7" xfId="0" applyNumberFormat="1" applyFont="1" applyFill="1" applyBorder="1" applyAlignment="1">
      <alignment horizontal="right" vertical="center" readingOrder="1"/>
    </xf>
    <xf numFmtId="9" fontId="115" fillId="4" borderId="7" xfId="2" applyFont="1" applyFill="1" applyBorder="1" applyAlignment="1">
      <alignment horizontal="center" vertical="center" readingOrder="1"/>
    </xf>
    <xf numFmtId="9" fontId="125" fillId="3" borderId="3" xfId="7" applyFont="1" applyFill="1" applyBorder="1" applyAlignment="1">
      <alignment horizontal="center" vertical="center" wrapText="1" readingOrder="1"/>
    </xf>
    <xf numFmtId="9" fontId="125" fillId="53" borderId="3" xfId="7" applyFont="1" applyFill="1" applyBorder="1" applyAlignment="1">
      <alignment horizontal="center" vertical="center" wrapText="1" readingOrder="1"/>
    </xf>
    <xf numFmtId="171" fontId="0" fillId="0" borderId="0" xfId="1" applyNumberFormat="1" applyFont="1" applyFill="1"/>
    <xf numFmtId="178" fontId="103" fillId="0" borderId="29" xfId="0" applyNumberFormat="1" applyFont="1" applyFill="1" applyBorder="1" applyAlignment="1">
      <alignment horizontal="right" vertical="center" readingOrder="1"/>
    </xf>
    <xf numFmtId="178" fontId="103" fillId="0" borderId="37" xfId="0" applyNumberFormat="1" applyFont="1" applyFill="1" applyBorder="1" applyAlignment="1">
      <alignment horizontal="right" vertical="center" readingOrder="1"/>
    </xf>
    <xf numFmtId="180" fontId="103" fillId="0" borderId="37" xfId="0" applyNumberFormat="1" applyFont="1" applyFill="1" applyBorder="1" applyAlignment="1">
      <alignment horizontal="right" vertical="center" readingOrder="1"/>
    </xf>
    <xf numFmtId="180" fontId="189" fillId="0" borderId="37" xfId="0" applyNumberFormat="1" applyFont="1" applyFill="1" applyBorder="1" applyAlignment="1">
      <alignment horizontal="right" vertical="center" readingOrder="1"/>
    </xf>
    <xf numFmtId="0" fontId="94" fillId="0" borderId="0" xfId="0" applyFont="1" applyFill="1"/>
    <xf numFmtId="180" fontId="103" fillId="0" borderId="3" xfId="0" applyNumberFormat="1" applyFont="1" applyFill="1" applyBorder="1" applyAlignment="1">
      <alignment horizontal="center" vertical="center" readingOrder="1"/>
    </xf>
    <xf numFmtId="178" fontId="102" fillId="4" borderId="3" xfId="4" applyNumberFormat="1" applyFont="1" applyFill="1" applyBorder="1" applyAlignment="1">
      <alignment horizontal="right" vertical="center" wrapText="1" readingOrder="1"/>
    </xf>
    <xf numFmtId="178" fontId="114" fillId="56" borderId="4" xfId="0" applyNumberFormat="1" applyFont="1" applyFill="1" applyBorder="1" applyAlignment="1">
      <alignment horizontal="right" vertical="center" readingOrder="1"/>
    </xf>
    <xf numFmtId="180" fontId="114" fillId="4" borderId="4" xfId="0" applyNumberFormat="1" applyFont="1" applyFill="1" applyBorder="1" applyAlignment="1">
      <alignment horizontal="right" vertical="center" readingOrder="1"/>
    </xf>
    <xf numFmtId="180" fontId="106" fillId="50" borderId="4" xfId="0" applyNumberFormat="1" applyFont="1" applyFill="1" applyBorder="1" applyAlignment="1">
      <alignment horizontal="right" vertical="center" readingOrder="1"/>
    </xf>
    <xf numFmtId="180" fontId="109" fillId="50" borderId="4" xfId="0" applyNumberFormat="1" applyFont="1" applyFill="1" applyBorder="1" applyAlignment="1">
      <alignment horizontal="right" vertical="center" readingOrder="1"/>
    </xf>
    <xf numFmtId="178" fontId="162" fillId="51" borderId="88" xfId="0" applyNumberFormat="1" applyFont="1" applyFill="1" applyBorder="1" applyAlignment="1">
      <alignment horizontal="right" vertical="center" readingOrder="1"/>
    </xf>
    <xf numFmtId="178" fontId="161" fillId="51" borderId="89" xfId="0" applyNumberFormat="1" applyFont="1" applyFill="1" applyBorder="1" applyAlignment="1">
      <alignment horizontal="center" vertical="center" wrapText="1" readingOrder="1"/>
    </xf>
    <xf numFmtId="180" fontId="118" fillId="57" borderId="11" xfId="0" applyNumberFormat="1" applyFont="1" applyFill="1" applyBorder="1" applyAlignment="1">
      <alignment horizontal="right" vertical="center" readingOrder="1"/>
    </xf>
    <xf numFmtId="180" fontId="118" fillId="56" borderId="4" xfId="0" applyNumberFormat="1" applyFont="1" applyFill="1" applyBorder="1" applyAlignment="1">
      <alignment horizontal="right" vertical="center" readingOrder="1"/>
    </xf>
    <xf numFmtId="180" fontId="118" fillId="57" borderId="4" xfId="0" applyNumberFormat="1" applyFont="1" applyFill="1" applyBorder="1" applyAlignment="1">
      <alignment horizontal="right" vertical="center" readingOrder="1"/>
    </xf>
    <xf numFmtId="180" fontId="118" fillId="4" borderId="4" xfId="0" applyNumberFormat="1" applyFont="1" applyFill="1" applyBorder="1" applyAlignment="1">
      <alignment horizontal="right" vertical="center" readingOrder="1"/>
    </xf>
    <xf numFmtId="180" fontId="118" fillId="0" borderId="4" xfId="0" applyNumberFormat="1" applyFont="1" applyBorder="1" applyAlignment="1">
      <alignment horizontal="right" vertical="center" readingOrder="1"/>
    </xf>
    <xf numFmtId="180" fontId="109" fillId="52" borderId="4" xfId="0" applyNumberFormat="1" applyFont="1" applyFill="1" applyBorder="1" applyAlignment="1">
      <alignment horizontal="right" vertical="center" readingOrder="1"/>
    </xf>
    <xf numFmtId="180" fontId="109" fillId="52" borderId="8" xfId="0" applyNumberFormat="1" applyFont="1" applyFill="1" applyBorder="1" applyAlignment="1">
      <alignment horizontal="right" vertical="center" readingOrder="1"/>
    </xf>
    <xf numFmtId="180" fontId="162" fillId="51" borderId="27" xfId="0" applyNumberFormat="1" applyFont="1" applyFill="1" applyBorder="1" applyAlignment="1">
      <alignment horizontal="right" vertical="center" readingOrder="1"/>
    </xf>
    <xf numFmtId="180" fontId="114" fillId="57" borderId="77" xfId="0" applyNumberFormat="1" applyFont="1" applyFill="1" applyBorder="1" applyAlignment="1">
      <alignment horizontal="right" vertical="center" readingOrder="1"/>
    </xf>
    <xf numFmtId="180" fontId="114" fillId="4" borderId="11" xfId="0" applyNumberFormat="1" applyFont="1" applyFill="1" applyBorder="1" applyAlignment="1">
      <alignment horizontal="right" vertical="center" readingOrder="1"/>
    </xf>
    <xf numFmtId="180" fontId="106" fillId="52" borderId="4" xfId="0" applyNumberFormat="1" applyFont="1" applyFill="1" applyBorder="1" applyAlignment="1">
      <alignment horizontal="right" vertical="center" readingOrder="1"/>
    </xf>
    <xf numFmtId="180" fontId="114" fillId="0" borderId="4" xfId="0" applyNumberFormat="1" applyFont="1" applyFill="1" applyBorder="1" applyAlignment="1">
      <alignment horizontal="right" vertical="center" readingOrder="1"/>
    </xf>
    <xf numFmtId="180" fontId="106" fillId="52" borderId="8" xfId="0" applyNumberFormat="1" applyFont="1" applyFill="1" applyBorder="1" applyAlignment="1">
      <alignment horizontal="right" vertical="center" readingOrder="1"/>
    </xf>
    <xf numFmtId="0" fontId="161" fillId="51" borderId="4" xfId="0" applyFont="1" applyFill="1" applyBorder="1" applyAlignment="1">
      <alignment horizontal="center" vertical="center" wrapText="1" readingOrder="1"/>
    </xf>
    <xf numFmtId="180" fontId="114" fillId="57" borderId="4" xfId="0" applyNumberFormat="1" applyFont="1" applyFill="1" applyBorder="1" applyAlignment="1">
      <alignment horizontal="right" vertical="center" readingOrder="1"/>
    </xf>
    <xf numFmtId="180" fontId="114" fillId="0" borderId="11" xfId="0" applyNumberFormat="1" applyFont="1" applyFill="1" applyBorder="1" applyAlignment="1">
      <alignment horizontal="right" vertical="center" readingOrder="1"/>
    </xf>
    <xf numFmtId="180" fontId="114" fillId="58" borderId="4" xfId="0" applyNumberFormat="1" applyFont="1" applyFill="1" applyBorder="1" applyAlignment="1">
      <alignment horizontal="right" vertical="center" readingOrder="1"/>
    </xf>
    <xf numFmtId="180" fontId="106" fillId="52" borderId="62" xfId="0" applyNumberFormat="1" applyFont="1" applyFill="1" applyBorder="1" applyAlignment="1">
      <alignment horizontal="right" vertical="center" readingOrder="1"/>
    </xf>
    <xf numFmtId="180" fontId="114" fillId="58" borderId="11" xfId="0" applyNumberFormat="1" applyFont="1" applyFill="1" applyBorder="1" applyAlignment="1">
      <alignment horizontal="right" vertical="center" readingOrder="1"/>
    </xf>
    <xf numFmtId="180" fontId="114" fillId="58" borderId="77" xfId="0" applyNumberFormat="1" applyFont="1" applyFill="1" applyBorder="1" applyAlignment="1">
      <alignment horizontal="right" vertical="center" readingOrder="1"/>
    </xf>
    <xf numFmtId="178" fontId="162" fillId="51" borderId="27" xfId="0" applyNumberFormat="1" applyFont="1" applyFill="1" applyBorder="1" applyAlignment="1">
      <alignment horizontal="right" vertical="center" readingOrder="1"/>
    </xf>
    <xf numFmtId="0" fontId="161" fillId="51" borderId="77" xfId="0" applyFont="1" applyFill="1" applyBorder="1" applyAlignment="1">
      <alignment horizontal="center" vertical="center" wrapText="1" readingOrder="1"/>
    </xf>
    <xf numFmtId="180" fontId="114" fillId="0" borderId="11" xfId="0" applyNumberFormat="1" applyFont="1" applyBorder="1" applyAlignment="1">
      <alignment horizontal="right" vertical="center" readingOrder="1"/>
    </xf>
    <xf numFmtId="0" fontId="161" fillId="51" borderId="27" xfId="0" applyFont="1" applyFill="1" applyBorder="1" applyAlignment="1">
      <alignment horizontal="center" vertical="center" wrapText="1" readingOrder="1"/>
    </xf>
    <xf numFmtId="180" fontId="114" fillId="0" borderId="2" xfId="0" applyNumberFormat="1" applyFont="1" applyBorder="1" applyAlignment="1">
      <alignment horizontal="right" vertical="center" readingOrder="1"/>
    </xf>
    <xf numFmtId="180" fontId="106" fillId="52" borderId="9" xfId="0" applyNumberFormat="1" applyFont="1" applyFill="1" applyBorder="1" applyAlignment="1">
      <alignment horizontal="right" vertical="center" readingOrder="1"/>
    </xf>
    <xf numFmtId="180" fontId="106" fillId="52" borderId="0" xfId="0" applyNumberFormat="1" applyFont="1" applyFill="1" applyBorder="1" applyAlignment="1">
      <alignment horizontal="right" vertical="center" readingOrder="1"/>
    </xf>
    <xf numFmtId="180" fontId="162" fillId="51" borderId="22" xfId="0" applyNumberFormat="1" applyFont="1" applyFill="1" applyBorder="1" applyAlignment="1">
      <alignment horizontal="right" vertical="center" readingOrder="1"/>
    </xf>
    <xf numFmtId="180" fontId="114" fillId="4" borderId="77" xfId="0" applyNumberFormat="1" applyFont="1" applyFill="1" applyBorder="1" applyAlignment="1">
      <alignment horizontal="right" vertical="center" readingOrder="1"/>
    </xf>
    <xf numFmtId="180" fontId="106" fillId="0" borderId="4" xfId="0" applyNumberFormat="1" applyFont="1" applyBorder="1" applyAlignment="1">
      <alignment horizontal="right" vertical="center" readingOrder="1"/>
    </xf>
    <xf numFmtId="178" fontId="114" fillId="0" borderId="11" xfId="0" applyNumberFormat="1" applyFont="1" applyBorder="1" applyAlignment="1">
      <alignment horizontal="right" vertical="center" readingOrder="1"/>
    </xf>
    <xf numFmtId="178" fontId="106" fillId="52" borderId="4" xfId="0" applyNumberFormat="1" applyFont="1" applyFill="1" applyBorder="1" applyAlignment="1">
      <alignment horizontal="right" vertical="center" readingOrder="1"/>
    </xf>
    <xf numFmtId="178" fontId="114" fillId="0" borderId="2" xfId="0" applyNumberFormat="1" applyFont="1" applyFill="1" applyBorder="1" applyAlignment="1">
      <alignment horizontal="right" vertical="center" readingOrder="1"/>
    </xf>
    <xf numFmtId="180" fontId="162" fillId="51" borderId="4" xfId="0" applyNumberFormat="1" applyFont="1" applyFill="1" applyBorder="1" applyAlignment="1">
      <alignment horizontal="right" vertical="center" readingOrder="1"/>
    </xf>
    <xf numFmtId="180" fontId="114" fillId="4" borderId="89" xfId="0" applyNumberFormat="1" applyFont="1" applyFill="1" applyBorder="1" applyAlignment="1">
      <alignment horizontal="right" vertical="center" readingOrder="1"/>
    </xf>
    <xf numFmtId="180" fontId="162" fillId="51" borderId="61" xfId="0" applyNumberFormat="1" applyFont="1" applyFill="1" applyBorder="1" applyAlignment="1">
      <alignment horizontal="right" vertical="center" readingOrder="1"/>
    </xf>
    <xf numFmtId="0" fontId="161" fillId="51" borderId="27" xfId="0" applyFont="1" applyFill="1" applyBorder="1" applyAlignment="1">
      <alignment horizontal="center" vertical="center" readingOrder="1"/>
    </xf>
    <xf numFmtId="180" fontId="114" fillId="0" borderId="89" xfId="0" applyNumberFormat="1" applyFont="1" applyBorder="1" applyAlignment="1">
      <alignment horizontal="right" vertical="center" readingOrder="1"/>
    </xf>
    <xf numFmtId="178" fontId="114" fillId="4" borderId="89" xfId="0" applyNumberFormat="1" applyFont="1" applyFill="1" applyBorder="1" applyAlignment="1">
      <alignment horizontal="right" vertical="center" readingOrder="1"/>
    </xf>
    <xf numFmtId="178" fontId="109" fillId="0" borderId="11" xfId="0" applyNumberFormat="1" applyFont="1" applyBorder="1" applyAlignment="1">
      <alignment horizontal="right" vertical="center" readingOrder="1"/>
    </xf>
    <xf numFmtId="178" fontId="109"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189" fillId="0" borderId="0" xfId="0" applyFont="1" applyFill="1" applyBorder="1" applyAlignment="1">
      <alignment horizontal="left" vertical="center" wrapText="1" readingOrder="1"/>
    </xf>
    <xf numFmtId="0" fontId="103" fillId="0" borderId="0" xfId="0" applyFont="1" applyFill="1" applyBorder="1" applyAlignment="1">
      <alignment horizontal="left" vertical="center" wrapText="1" readingOrder="1"/>
    </xf>
    <xf numFmtId="178" fontId="1" fillId="0" borderId="0" xfId="0" applyNumberFormat="1" applyFont="1" applyFill="1" applyBorder="1"/>
    <xf numFmtId="0" fontId="94" fillId="0" borderId="0" xfId="0" applyFont="1" applyFill="1" applyBorder="1"/>
    <xf numFmtId="43" fontId="0" fillId="0" borderId="0" xfId="0" applyNumberFormat="1" applyFill="1" applyBorder="1"/>
    <xf numFmtId="0" fontId="144"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5" fillId="4" borderId="5" xfId="2" applyFont="1" applyFill="1" applyBorder="1" applyAlignment="1">
      <alignment horizontal="center" vertical="center" readingOrder="1"/>
    </xf>
    <xf numFmtId="180" fontId="115" fillId="4" borderId="5" xfId="0" applyNumberFormat="1" applyFont="1" applyFill="1" applyBorder="1" applyAlignment="1">
      <alignment horizontal="right" vertical="center" readingOrder="1"/>
    </xf>
    <xf numFmtId="173" fontId="49" fillId="6" borderId="3" xfId="1" applyNumberFormat="1" applyFont="1" applyFill="1" applyBorder="1" applyAlignment="1">
      <alignment horizontal="right" vertical="center" wrapText="1" readingOrder="1"/>
    </xf>
    <xf numFmtId="180" fontId="189" fillId="0" borderId="3" xfId="0" applyNumberFormat="1" applyFont="1" applyBorder="1" applyAlignment="1">
      <alignment horizontal="right" vertical="center" readingOrder="1"/>
    </xf>
    <xf numFmtId="0" fontId="103" fillId="4" borderId="77" xfId="0" applyFont="1" applyFill="1" applyBorder="1" applyAlignment="1">
      <alignment vertical="center" wrapText="1" readingOrder="1"/>
    </xf>
    <xf numFmtId="180" fontId="162" fillId="51" borderId="0" xfId="0" applyNumberFormat="1" applyFont="1" applyFill="1" applyBorder="1" applyAlignment="1">
      <alignment horizontal="right" vertical="center" readingOrder="1"/>
    </xf>
    <xf numFmtId="0" fontId="161" fillId="4" borderId="16" xfId="0" applyFont="1" applyFill="1" applyBorder="1" applyAlignment="1">
      <alignment horizontal="center" vertical="center" wrapText="1" readingOrder="1"/>
    </xf>
    <xf numFmtId="0" fontId="161" fillId="4" borderId="14" xfId="0" applyFont="1" applyFill="1" applyBorder="1" applyAlignment="1">
      <alignment horizontal="center" vertical="center" readingOrder="1"/>
    </xf>
    <xf numFmtId="0" fontId="161" fillId="4" borderId="86" xfId="0" applyFont="1" applyFill="1" applyBorder="1" applyAlignment="1">
      <alignment horizontal="center" vertical="center" readingOrder="1"/>
    </xf>
    <xf numFmtId="178" fontId="161" fillId="4" borderId="29" xfId="0" applyNumberFormat="1" applyFont="1" applyFill="1" applyBorder="1" applyAlignment="1">
      <alignment horizontal="right" vertical="center" readingOrder="1"/>
    </xf>
    <xf numFmtId="180" fontId="161" fillId="4" borderId="29" xfId="0" applyNumberFormat="1" applyFont="1" applyFill="1" applyBorder="1" applyAlignment="1">
      <alignment horizontal="right" vertical="center" readingOrder="1"/>
    </xf>
    <xf numFmtId="9" fontId="161" fillId="4" borderId="29" xfId="2" applyFont="1" applyFill="1" applyBorder="1" applyAlignment="1">
      <alignment horizontal="center" vertical="center" readingOrder="1"/>
    </xf>
    <xf numFmtId="9" fontId="161" fillId="4" borderId="89" xfId="2" applyFont="1" applyFill="1" applyBorder="1" applyAlignment="1">
      <alignment horizontal="center" vertical="center" readingOrder="1"/>
    </xf>
    <xf numFmtId="180" fontId="162" fillId="4" borderId="0" xfId="0" applyNumberFormat="1" applyFont="1" applyFill="1" applyBorder="1" applyAlignment="1">
      <alignment horizontal="right" vertical="center" readingOrder="1"/>
    </xf>
    <xf numFmtId="0" fontId="0" fillId="4" borderId="0" xfId="0" applyFill="1" applyBorder="1"/>
    <xf numFmtId="0" fontId="189" fillId="4" borderId="10" xfId="0" applyFont="1" applyFill="1" applyBorder="1" applyAlignment="1">
      <alignment horizontal="left" vertical="center" wrapText="1" readingOrder="1"/>
    </xf>
    <xf numFmtId="0" fontId="103" fillId="4" borderId="4" xfId="0" applyFont="1" applyFill="1" applyBorder="1" applyAlignment="1">
      <alignment horizontal="left" vertical="center" wrapText="1" readingOrder="1"/>
    </xf>
    <xf numFmtId="0" fontId="103" fillId="4" borderId="0" xfId="0" applyFont="1" applyFill="1" applyBorder="1" applyAlignment="1">
      <alignment vertical="center" wrapText="1" readingOrder="1"/>
    </xf>
    <xf numFmtId="0" fontId="103" fillId="4" borderId="37" xfId="0" applyFont="1" applyFill="1" applyBorder="1" applyAlignment="1">
      <alignment horizontal="center" vertical="center" readingOrder="1"/>
    </xf>
    <xf numFmtId="1" fontId="103" fillId="0" borderId="36" xfId="0" applyNumberFormat="1" applyFont="1" applyBorder="1" applyAlignment="1">
      <alignment horizontal="center" vertical="center" wrapText="1" readingOrder="1"/>
    </xf>
    <xf numFmtId="178" fontId="115" fillId="61" borderId="5" xfId="0" applyNumberFormat="1" applyFont="1" applyFill="1" applyBorder="1" applyAlignment="1">
      <alignment horizontal="right" vertical="center" readingOrder="1"/>
    </xf>
    <xf numFmtId="9" fontId="125" fillId="0" borderId="3" xfId="7" applyFont="1" applyFill="1" applyBorder="1" applyAlignment="1">
      <alignment horizontal="center" vertical="center" wrapText="1" readingOrder="1"/>
    </xf>
    <xf numFmtId="9" fontId="134" fillId="51" borderId="3" xfId="7" applyFont="1" applyFill="1" applyBorder="1" applyAlignment="1">
      <alignment horizontal="center" vertical="center" wrapText="1" readingOrder="1"/>
    </xf>
    <xf numFmtId="9" fontId="126" fillId="53" borderId="3" xfId="7" applyFont="1" applyFill="1" applyBorder="1" applyAlignment="1">
      <alignment horizontal="center" vertical="center" wrapText="1" readingOrder="1"/>
    </xf>
    <xf numFmtId="9" fontId="125" fillId="0" borderId="3" xfId="2" applyFont="1" applyFill="1" applyBorder="1" applyAlignment="1">
      <alignment horizontal="center" vertical="center" wrapText="1" readingOrder="1"/>
    </xf>
    <xf numFmtId="9" fontId="125" fillId="52" borderId="3" xfId="7" applyFont="1" applyFill="1" applyBorder="1" applyAlignment="1">
      <alignment horizontal="center" vertical="center" wrapText="1" readingOrder="1"/>
    </xf>
    <xf numFmtId="9" fontId="125" fillId="44" borderId="7" xfId="7" applyFont="1" applyFill="1" applyBorder="1" applyAlignment="1">
      <alignment horizontal="center" vertical="center" wrapText="1" readingOrder="1"/>
    </xf>
    <xf numFmtId="9" fontId="134" fillId="50" borderId="3" xfId="7" applyFont="1" applyFill="1" applyBorder="1" applyAlignment="1">
      <alignment horizontal="center" vertical="center" wrapText="1" readingOrder="1"/>
    </xf>
    <xf numFmtId="0" fontId="167" fillId="51" borderId="21" xfId="4" applyFont="1" applyFill="1" applyBorder="1" applyAlignment="1">
      <alignment horizontal="center" vertical="center"/>
    </xf>
    <xf numFmtId="0" fontId="167" fillId="51" borderId="22" xfId="4" applyFont="1" applyFill="1" applyBorder="1" applyAlignment="1">
      <alignment horizontal="center" vertical="center"/>
    </xf>
    <xf numFmtId="0" fontId="167" fillId="51" borderId="23" xfId="4" applyFont="1" applyFill="1" applyBorder="1" applyAlignment="1">
      <alignment horizontal="center" vertical="center"/>
    </xf>
    <xf numFmtId="177" fontId="171" fillId="0" borderId="0" xfId="0" applyNumberFormat="1" applyFont="1" applyAlignment="1">
      <alignment horizontal="center"/>
    </xf>
    <xf numFmtId="177" fontId="98" fillId="0" borderId="0" xfId="0" applyNumberFormat="1" applyFont="1" applyAlignment="1">
      <alignment horizontal="center" wrapText="1"/>
    </xf>
    <xf numFmtId="0" fontId="124" fillId="51" borderId="62" xfId="0" applyFont="1" applyFill="1" applyBorder="1" applyAlignment="1">
      <alignment horizontal="center" vertical="center" wrapText="1" readingOrder="1"/>
    </xf>
    <xf numFmtId="0" fontId="124" fillId="51" borderId="0" xfId="0" applyFont="1" applyFill="1" applyAlignment="1">
      <alignment horizontal="center" vertical="center" wrapText="1" readingOrder="1"/>
    </xf>
    <xf numFmtId="0" fontId="170" fillId="0" borderId="18" xfId="0" applyFont="1" applyBorder="1" applyAlignment="1">
      <alignment horizontal="left" vertical="center" wrapText="1" readingOrder="1"/>
    </xf>
    <xf numFmtId="0" fontId="170"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178"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20" fillId="4" borderId="35" xfId="0" applyFont="1" applyFill="1" applyBorder="1" applyAlignment="1">
      <alignment horizontal="center" vertical="center" wrapText="1" readingOrder="1"/>
    </xf>
    <xf numFmtId="0" fontId="120" fillId="4" borderId="54" xfId="0" applyFont="1" applyFill="1" applyBorder="1" applyAlignment="1">
      <alignment horizontal="center" vertical="center" wrapText="1" readingOrder="1"/>
    </xf>
    <xf numFmtId="0" fontId="120" fillId="4" borderId="55" xfId="0" applyFont="1" applyFill="1" applyBorder="1" applyAlignment="1">
      <alignment horizontal="center" vertical="center" wrapText="1" readingOrder="1"/>
    </xf>
    <xf numFmtId="0" fontId="120" fillId="4" borderId="36" xfId="0" applyFont="1" applyFill="1" applyBorder="1" applyAlignment="1">
      <alignment horizontal="center" vertical="center" wrapText="1" readingOrder="1"/>
    </xf>
    <xf numFmtId="0" fontId="120" fillId="4" borderId="45" xfId="0" applyFont="1" applyFill="1" applyBorder="1" applyAlignment="1">
      <alignment horizontal="center" vertical="center" wrapText="1" readingOrder="1"/>
    </xf>
    <xf numFmtId="0" fontId="178" fillId="0" borderId="22" xfId="0" applyFont="1" applyBorder="1" applyAlignment="1">
      <alignment horizontal="left" vertical="top" readingOrder="1"/>
    </xf>
    <xf numFmtId="0" fontId="190" fillId="0" borderId="22" xfId="0" applyFont="1" applyBorder="1" applyAlignment="1">
      <alignment horizontal="left" vertical="top" readingOrder="1"/>
    </xf>
    <xf numFmtId="0" fontId="120" fillId="4" borderId="30" xfId="0" applyFont="1" applyFill="1" applyBorder="1" applyAlignment="1">
      <alignment horizontal="center" vertical="center" wrapText="1" readingOrder="1"/>
    </xf>
    <xf numFmtId="0" fontId="120" fillId="4" borderId="32" xfId="0" applyFont="1" applyFill="1" applyBorder="1" applyAlignment="1">
      <alignment horizontal="center" vertical="center" wrapText="1" readingOrder="1"/>
    </xf>
    <xf numFmtId="0" fontId="178" fillId="0" borderId="0" xfId="0" applyFont="1" applyAlignment="1">
      <alignment horizontal="left" vertical="top" readingOrder="1"/>
    </xf>
    <xf numFmtId="0" fontId="190" fillId="0" borderId="0" xfId="0" applyFont="1" applyAlignment="1">
      <alignment horizontal="left" vertical="top" readingOrder="1"/>
    </xf>
    <xf numFmtId="0" fontId="178" fillId="0" borderId="14" xfId="0" applyFont="1" applyBorder="1" applyAlignment="1">
      <alignment horizontal="left" vertical="top" readingOrder="1"/>
    </xf>
    <xf numFmtId="0" fontId="190" fillId="0" borderId="14" xfId="0" applyFont="1" applyBorder="1" applyAlignment="1">
      <alignment horizontal="left" vertical="top" readingOrder="1"/>
    </xf>
    <xf numFmtId="0" fontId="161" fillId="51" borderId="21" xfId="0" applyFont="1" applyFill="1" applyBorder="1" applyAlignment="1">
      <alignment horizontal="center" vertical="center" readingOrder="1"/>
    </xf>
    <xf numFmtId="0" fontId="161" fillId="51" borderId="28" xfId="0" applyFont="1" applyFill="1" applyBorder="1" applyAlignment="1">
      <alignment horizontal="center" vertical="center" readingOrder="1"/>
    </xf>
    <xf numFmtId="0" fontId="120" fillId="0" borderId="13" xfId="0" applyFont="1" applyBorder="1" applyAlignment="1">
      <alignment horizontal="center" vertical="center" readingOrder="1"/>
    </xf>
    <xf numFmtId="0" fontId="120" fillId="0" borderId="14" xfId="0" applyFont="1" applyBorder="1" applyAlignment="1">
      <alignment horizontal="center" vertical="center" readingOrder="1"/>
    </xf>
    <xf numFmtId="0" fontId="120" fillId="0" borderId="15" xfId="0" applyFont="1" applyBorder="1" applyAlignment="1">
      <alignment horizontal="center" vertical="center" readingOrder="1"/>
    </xf>
    <xf numFmtId="0" fontId="120" fillId="0" borderId="16" xfId="0" applyFont="1" applyBorder="1" applyAlignment="1">
      <alignment horizontal="center" vertical="center" readingOrder="1"/>
    </xf>
    <xf numFmtId="0" fontId="120" fillId="0" borderId="0" xfId="0" applyFont="1" applyAlignment="1">
      <alignment horizontal="center" vertical="center" readingOrder="1"/>
    </xf>
    <xf numFmtId="0" fontId="120" fillId="0" borderId="17" xfId="0" applyFont="1" applyBorder="1" applyAlignment="1">
      <alignment horizontal="center" vertical="center" readingOrder="1"/>
    </xf>
    <xf numFmtId="0" fontId="120" fillId="0" borderId="18" xfId="0" applyFont="1" applyBorder="1" applyAlignment="1">
      <alignment horizontal="center" vertical="center" readingOrder="1"/>
    </xf>
    <xf numFmtId="0" fontId="120" fillId="0" borderId="19" xfId="0" applyFont="1" applyBorder="1" applyAlignment="1">
      <alignment horizontal="center" vertical="center" readingOrder="1"/>
    </xf>
    <xf numFmtId="0" fontId="120" fillId="0" borderId="20" xfId="0" applyFont="1" applyBorder="1" applyAlignment="1">
      <alignment horizontal="center" vertical="center" readingOrder="1"/>
    </xf>
    <xf numFmtId="180" fontId="120" fillId="52" borderId="8" xfId="0" applyNumberFormat="1" applyFont="1" applyFill="1" applyBorder="1" applyAlignment="1">
      <alignment horizontal="center" vertical="center" readingOrder="1"/>
    </xf>
    <xf numFmtId="180" fontId="120" fillId="52" borderId="50" xfId="0" applyNumberFormat="1" applyFont="1" applyFill="1" applyBorder="1" applyAlignment="1">
      <alignment horizontal="center" vertical="center" readingOrder="1"/>
    </xf>
    <xf numFmtId="180" fontId="120" fillId="52" borderId="4" xfId="0" applyNumberFormat="1" applyFont="1" applyFill="1" applyBorder="1" applyAlignment="1">
      <alignment horizontal="center" vertical="center" readingOrder="1"/>
    </xf>
    <xf numFmtId="180" fontId="120" fillId="52" borderId="10" xfId="0" applyNumberFormat="1" applyFont="1" applyFill="1" applyBorder="1" applyAlignment="1">
      <alignment horizontal="center" vertical="center" readingOrder="1"/>
    </xf>
    <xf numFmtId="15" fontId="121" fillId="0" borderId="16" xfId="0" applyNumberFormat="1" applyFont="1" applyBorder="1" applyAlignment="1">
      <alignment horizontal="center" vertical="center" readingOrder="1"/>
    </xf>
    <xf numFmtId="15" fontId="121" fillId="0" borderId="0" xfId="0" applyNumberFormat="1" applyFont="1" applyAlignment="1">
      <alignment horizontal="center" vertical="center" readingOrder="1"/>
    </xf>
    <xf numFmtId="15" fontId="183" fillId="0" borderId="0" xfId="0" applyNumberFormat="1" applyFont="1" applyAlignment="1">
      <alignment horizontal="center" vertical="center" readingOrder="1"/>
    </xf>
    <xf numFmtId="177" fontId="121" fillId="0" borderId="16" xfId="0" applyNumberFormat="1" applyFont="1" applyBorder="1" applyAlignment="1">
      <alignment horizontal="center" vertical="center" readingOrder="1"/>
    </xf>
    <xf numFmtId="177" fontId="121" fillId="0" borderId="0" xfId="0" applyNumberFormat="1" applyFont="1" applyAlignment="1">
      <alignment horizontal="center" vertical="center" readingOrder="1"/>
    </xf>
    <xf numFmtId="177" fontId="183" fillId="0" borderId="0" xfId="0" applyNumberFormat="1" applyFont="1" applyAlignment="1">
      <alignment horizontal="center" vertical="center" readingOrder="1"/>
    </xf>
    <xf numFmtId="177" fontId="120" fillId="0" borderId="16" xfId="0" applyNumberFormat="1" applyFont="1" applyBorder="1" applyAlignment="1">
      <alignment horizontal="center" vertical="center" readingOrder="1"/>
    </xf>
    <xf numFmtId="177" fontId="120" fillId="0" borderId="0" xfId="0" applyNumberFormat="1" applyFont="1" applyAlignment="1">
      <alignment horizontal="center" vertical="center" readingOrder="1"/>
    </xf>
    <xf numFmtId="177" fontId="161" fillId="0" borderId="0" xfId="0" applyNumberFormat="1" applyFont="1" applyAlignment="1">
      <alignment horizontal="center" vertical="center" readingOrder="1"/>
    </xf>
    <xf numFmtId="0" fontId="178" fillId="0" borderId="19" xfId="0" applyFont="1" applyBorder="1" applyAlignment="1">
      <alignment horizontal="left" vertical="top" readingOrder="1"/>
    </xf>
    <xf numFmtId="0" fontId="190" fillId="0" borderId="19" xfId="0" applyFont="1" applyBorder="1" applyAlignment="1">
      <alignment horizontal="left" vertical="top" readingOrder="1"/>
    </xf>
    <xf numFmtId="0" fontId="120" fillId="4" borderId="87" xfId="0" applyFont="1" applyFill="1" applyBorder="1" applyAlignment="1">
      <alignment horizontal="center" vertical="center" wrapText="1" readingOrder="1"/>
    </xf>
    <xf numFmtId="0" fontId="120" fillId="4" borderId="44" xfId="0" applyFont="1" applyFill="1" applyBorder="1" applyAlignment="1">
      <alignment horizontal="center" vertical="center" wrapText="1" readingOrder="1"/>
    </xf>
    <xf numFmtId="0" fontId="161" fillId="4" borderId="45" xfId="0" applyFont="1" applyFill="1" applyBorder="1" applyAlignment="1">
      <alignment horizontal="center" vertical="center" wrapText="1" readingOrder="1"/>
    </xf>
    <xf numFmtId="0" fontId="120" fillId="4" borderId="0" xfId="0" applyFont="1" applyFill="1" applyBorder="1" applyAlignment="1">
      <alignment horizontal="center" vertical="center" wrapText="1" readingOrder="1"/>
    </xf>
    <xf numFmtId="0" fontId="120" fillId="4" borderId="16" xfId="0" applyFont="1" applyFill="1" applyBorder="1" applyAlignment="1">
      <alignment horizontal="center" vertical="center" wrapText="1" readingOrder="1"/>
    </xf>
    <xf numFmtId="180" fontId="120" fillId="52" borderId="74" xfId="0" applyNumberFormat="1" applyFont="1" applyFill="1" applyBorder="1" applyAlignment="1">
      <alignment horizontal="center" vertical="center" readingOrder="1"/>
    </xf>
    <xf numFmtId="180" fontId="120" fillId="52" borderId="44" xfId="0" applyNumberFormat="1" applyFont="1" applyFill="1" applyBorder="1" applyAlignment="1">
      <alignment horizontal="center" vertical="center" readingOrder="1"/>
    </xf>
    <xf numFmtId="178" fontId="120" fillId="52" borderId="45" xfId="0" applyNumberFormat="1" applyFont="1" applyFill="1" applyBorder="1" applyAlignment="1">
      <alignment horizontal="center" vertical="center" readingOrder="1"/>
    </xf>
    <xf numFmtId="178" fontId="120" fillId="52" borderId="57" xfId="0" applyNumberFormat="1" applyFont="1" applyFill="1" applyBorder="1" applyAlignment="1">
      <alignment horizontal="center" vertical="center" readingOrder="1"/>
    </xf>
    <xf numFmtId="0" fontId="120" fillId="4" borderId="13" xfId="0" applyFont="1" applyFill="1" applyBorder="1" applyAlignment="1">
      <alignment horizontal="center" vertical="center" wrapText="1" readingOrder="1"/>
    </xf>
    <xf numFmtId="0" fontId="120" fillId="4" borderId="56" xfId="0" applyFont="1" applyFill="1" applyBorder="1" applyAlignment="1">
      <alignment horizontal="center" vertical="center" wrapText="1" readingOrder="1"/>
    </xf>
    <xf numFmtId="0" fontId="120" fillId="4" borderId="2" xfId="0" applyFont="1" applyFill="1" applyBorder="1" applyAlignment="1">
      <alignment horizontal="center" vertical="center" wrapText="1" readingOrder="1"/>
    </xf>
    <xf numFmtId="0" fontId="120" fillId="52" borderId="4" xfId="0" applyFont="1" applyFill="1" applyBorder="1" applyAlignment="1">
      <alignment horizontal="center" vertical="center" wrapText="1" readingOrder="1"/>
    </xf>
    <xf numFmtId="0" fontId="120" fillId="52" borderId="9" xfId="0" applyFont="1" applyFill="1" applyBorder="1" applyAlignment="1">
      <alignment horizontal="center" vertical="center" wrapText="1" readingOrder="1"/>
    </xf>
    <xf numFmtId="0" fontId="120" fillId="52" borderId="10" xfId="0" applyFont="1" applyFill="1" applyBorder="1" applyAlignment="1">
      <alignment horizontal="center" vertical="center" wrapText="1" readingOrder="1"/>
    </xf>
    <xf numFmtId="0" fontId="120" fillId="50" borderId="4" xfId="0" applyFont="1" applyFill="1" applyBorder="1" applyAlignment="1">
      <alignment horizontal="center" vertical="center" wrapText="1" readingOrder="1"/>
    </xf>
    <xf numFmtId="0" fontId="120" fillId="50" borderId="9" xfId="0" applyFont="1" applyFill="1" applyBorder="1" applyAlignment="1">
      <alignment horizontal="center" vertical="center" wrapText="1" readingOrder="1"/>
    </xf>
    <xf numFmtId="0" fontId="120" fillId="50" borderId="10" xfId="0" applyFont="1" applyFill="1" applyBorder="1" applyAlignment="1">
      <alignment horizontal="center" vertical="center" wrapText="1" readingOrder="1"/>
    </xf>
    <xf numFmtId="0" fontId="161" fillId="51" borderId="22" xfId="0" applyFont="1" applyFill="1" applyBorder="1" applyAlignment="1">
      <alignment horizontal="center" vertical="center" readingOrder="1"/>
    </xf>
    <xf numFmtId="0" fontId="120" fillId="50" borderId="62" xfId="0" applyFont="1" applyFill="1" applyBorder="1" applyAlignment="1">
      <alignment horizontal="center" vertical="center" wrapText="1" readingOrder="1"/>
    </xf>
    <xf numFmtId="0" fontId="120" fillId="50" borderId="0" xfId="0" applyFont="1" applyFill="1" applyAlignment="1">
      <alignment horizontal="center" vertical="center" wrapText="1" readingOrder="1"/>
    </xf>
    <xf numFmtId="0" fontId="120" fillId="50" borderId="12" xfId="0" applyFont="1" applyFill="1" applyBorder="1" applyAlignment="1">
      <alignment horizontal="center" vertical="center" wrapText="1" readingOrder="1"/>
    </xf>
    <xf numFmtId="0" fontId="120" fillId="50" borderId="8" xfId="0" applyFont="1" applyFill="1" applyBorder="1" applyAlignment="1">
      <alignment horizontal="center" vertical="center" wrapText="1" readingOrder="1"/>
    </xf>
    <xf numFmtId="0" fontId="120" fillId="50" borderId="56" xfId="0" applyFont="1" applyFill="1" applyBorder="1" applyAlignment="1">
      <alignment horizontal="center" vertical="center" wrapText="1" readingOrder="1"/>
    </xf>
    <xf numFmtId="0" fontId="120" fillId="50" borderId="50" xfId="0" applyFont="1" applyFill="1" applyBorder="1" applyAlignment="1">
      <alignment horizontal="center" vertical="center" wrapText="1" readingOrder="1"/>
    </xf>
    <xf numFmtId="0" fontId="120" fillId="50" borderId="11" xfId="0" applyFont="1" applyFill="1" applyBorder="1" applyAlignment="1">
      <alignment horizontal="center" vertical="center" wrapText="1" readingOrder="1"/>
    </xf>
    <xf numFmtId="0" fontId="120" fillId="50" borderId="2" xfId="0" applyFont="1" applyFill="1" applyBorder="1" applyAlignment="1">
      <alignment horizontal="center" vertical="center" wrapText="1" readingOrder="1"/>
    </xf>
    <xf numFmtId="0" fontId="120" fillId="50" borderId="51" xfId="0" applyFont="1" applyFill="1" applyBorder="1" applyAlignment="1">
      <alignment horizontal="center" vertical="center" wrapText="1" readingOrder="1"/>
    </xf>
    <xf numFmtId="0" fontId="120" fillId="4" borderId="3" xfId="0" applyFont="1" applyFill="1" applyBorder="1" applyAlignment="1">
      <alignment horizontal="center" vertical="center" wrapText="1" readingOrder="1"/>
    </xf>
    <xf numFmtId="0" fontId="178" fillId="0" borderId="0" xfId="0" applyFont="1" applyBorder="1" applyAlignment="1">
      <alignment horizontal="left" vertical="top" readingOrder="1"/>
    </xf>
    <xf numFmtId="0" fontId="178" fillId="0" borderId="21" xfId="0" applyFont="1" applyBorder="1" applyAlignment="1">
      <alignment horizontal="left" vertical="top" readingOrder="1"/>
    </xf>
    <xf numFmtId="0" fontId="178" fillId="0" borderId="20" xfId="0" applyFont="1" applyBorder="1" applyAlignment="1">
      <alignment horizontal="left" vertical="top" readingOrder="1"/>
    </xf>
    <xf numFmtId="180" fontId="120" fillId="0" borderId="4" xfId="0" applyNumberFormat="1" applyFont="1" applyBorder="1" applyAlignment="1">
      <alignment horizontal="center" vertical="center" readingOrder="1"/>
    </xf>
    <xf numFmtId="180" fontId="120" fillId="0" borderId="10" xfId="0" applyNumberFormat="1" applyFont="1" applyBorder="1" applyAlignment="1">
      <alignment horizontal="center" vertical="center" readingOrder="1"/>
    </xf>
    <xf numFmtId="180" fontId="120" fillId="52" borderId="88" xfId="0" applyNumberFormat="1" applyFont="1" applyFill="1" applyBorder="1" applyAlignment="1">
      <alignment horizontal="center" vertical="center" readingOrder="1"/>
    </xf>
    <xf numFmtId="180" fontId="120" fillId="52" borderId="57" xfId="0" applyNumberFormat="1" applyFont="1" applyFill="1" applyBorder="1" applyAlignment="1">
      <alignment horizontal="center" vertical="center" readingOrder="1"/>
    </xf>
    <xf numFmtId="180" fontId="120" fillId="50" borderId="4" xfId="0" applyNumberFormat="1" applyFont="1" applyFill="1" applyBorder="1" applyAlignment="1">
      <alignment horizontal="center" vertical="center" readingOrder="1"/>
    </xf>
    <xf numFmtId="180" fontId="120" fillId="50" borderId="10" xfId="0" applyNumberFormat="1" applyFont="1" applyFill="1" applyBorder="1" applyAlignment="1">
      <alignment horizontal="center" vertical="center" readingOrder="1"/>
    </xf>
    <xf numFmtId="0" fontId="161" fillId="51" borderId="88" xfId="0" applyFont="1" applyFill="1" applyBorder="1" applyAlignment="1">
      <alignment horizontal="center" vertical="center" readingOrder="1"/>
    </xf>
    <xf numFmtId="0" fontId="161" fillId="51" borderId="90" xfId="0" applyFont="1" applyFill="1" applyBorder="1" applyAlignment="1">
      <alignment horizontal="center" vertical="center" readingOrder="1"/>
    </xf>
    <xf numFmtId="0" fontId="161" fillId="51" borderId="57" xfId="0" applyFont="1" applyFill="1" applyBorder="1" applyAlignment="1">
      <alignment horizontal="center" vertical="center" readingOrder="1"/>
    </xf>
    <xf numFmtId="0" fontId="161" fillId="51" borderId="18" xfId="0" applyFont="1" applyFill="1" applyBorder="1" applyAlignment="1">
      <alignment horizontal="center" vertical="center" readingOrder="1"/>
    </xf>
    <xf numFmtId="0" fontId="161" fillId="51" borderId="19" xfId="0" applyFont="1" applyFill="1" applyBorder="1" applyAlignment="1">
      <alignment horizontal="center" vertical="center" readingOrder="1"/>
    </xf>
    <xf numFmtId="0" fontId="161" fillId="51" borderId="76" xfId="0" applyFont="1" applyFill="1" applyBorder="1" applyAlignment="1">
      <alignment horizontal="center" vertical="center" readingOrder="1"/>
    </xf>
    <xf numFmtId="0" fontId="161" fillId="51" borderId="23" xfId="0" applyFont="1" applyFill="1" applyBorder="1" applyAlignment="1">
      <alignment horizontal="center" vertical="center" readingOrder="1"/>
    </xf>
    <xf numFmtId="0" fontId="103" fillId="0" borderId="74" xfId="0" applyFont="1" applyBorder="1" applyAlignment="1">
      <alignment horizontal="center" vertical="center" wrapText="1"/>
    </xf>
    <xf numFmtId="0" fontId="103" fillId="0" borderId="50" xfId="0" applyFont="1" applyBorder="1" applyAlignment="1">
      <alignment horizontal="center" vertical="center" wrapText="1"/>
    </xf>
    <xf numFmtId="178" fontId="120" fillId="52" borderId="8" xfId="0" applyNumberFormat="1" applyFont="1" applyFill="1" applyBorder="1" applyAlignment="1">
      <alignment horizontal="center" vertical="center" readingOrder="1"/>
    </xf>
    <xf numFmtId="178" fontId="120" fillId="52" borderId="50" xfId="0" applyNumberFormat="1" applyFont="1" applyFill="1" applyBorder="1" applyAlignment="1">
      <alignment horizontal="center" vertical="center" readingOrder="1"/>
    </xf>
    <xf numFmtId="192" fontId="104" fillId="0" borderId="16" xfId="4" applyNumberFormat="1" applyFont="1" applyBorder="1" applyAlignment="1">
      <alignment horizontal="center" vertical="center"/>
    </xf>
    <xf numFmtId="192" fontId="104" fillId="0" borderId="0" xfId="4" applyNumberFormat="1" applyFont="1" applyAlignment="1">
      <alignment horizontal="center" vertical="center"/>
    </xf>
    <xf numFmtId="0" fontId="0" fillId="0" borderId="0" xfId="0" applyAlignment="1">
      <alignment horizontal="center"/>
    </xf>
    <xf numFmtId="0" fontId="103" fillId="0" borderId="48" xfId="5" applyFont="1" applyBorder="1" applyAlignment="1">
      <alignment horizontal="left"/>
    </xf>
    <xf numFmtId="0" fontId="103" fillId="0" borderId="2" xfId="5" applyFont="1" applyBorder="1" applyAlignment="1">
      <alignment horizontal="left"/>
    </xf>
    <xf numFmtId="0" fontId="161" fillId="51" borderId="3" xfId="4" applyFont="1" applyFill="1" applyBorder="1" applyAlignment="1">
      <alignment horizontal="center" vertical="center" wrapText="1" readingOrder="1"/>
    </xf>
    <xf numFmtId="9" fontId="113" fillId="0" borderId="3" xfId="2" applyFont="1" applyBorder="1" applyAlignment="1">
      <alignment horizontal="center" vertical="center" wrapText="1" readingOrder="1"/>
    </xf>
    <xf numFmtId="9" fontId="124" fillId="52" borderId="3" xfId="6" applyFont="1" applyFill="1" applyBorder="1" applyAlignment="1">
      <alignment horizontal="center" vertical="center" wrapText="1" readingOrder="1"/>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1" fillId="50" borderId="4" xfId="4" applyNumberFormat="1" applyFont="1" applyFill="1" applyBorder="1" applyAlignment="1">
      <alignment horizontal="center" vertical="center" wrapText="1" readingOrder="1"/>
    </xf>
    <xf numFmtId="3" fontId="111" fillId="50" borderId="9" xfId="4" applyNumberFormat="1" applyFont="1" applyFill="1" applyBorder="1" applyAlignment="1">
      <alignment horizontal="center" vertical="center" wrapText="1" readingOrder="1"/>
    </xf>
    <xf numFmtId="3" fontId="111" fillId="50" borderId="10" xfId="4" applyNumberFormat="1" applyFont="1" applyFill="1" applyBorder="1" applyAlignment="1">
      <alignment horizontal="center" vertical="center" wrapText="1" readingOrder="1"/>
    </xf>
    <xf numFmtId="0" fontId="97" fillId="0" borderId="0" xfId="0" applyFont="1" applyAlignment="1">
      <alignment horizontal="left" vertical="top" wrapText="1" readingOrder="1"/>
    </xf>
    <xf numFmtId="3" fontId="161" fillId="51" borderId="4" xfId="4" applyNumberFormat="1" applyFont="1" applyFill="1" applyBorder="1" applyAlignment="1">
      <alignment horizontal="center" vertical="center" wrapText="1" readingOrder="1"/>
    </xf>
    <xf numFmtId="3" fontId="161" fillId="51" borderId="10" xfId="4" applyNumberFormat="1" applyFont="1" applyFill="1" applyBorder="1" applyAlignment="1">
      <alignment horizontal="center" vertical="center" wrapText="1" readingOrder="1"/>
    </xf>
    <xf numFmtId="3" fontId="111" fillId="50" borderId="3" xfId="4" applyNumberFormat="1" applyFont="1" applyFill="1" applyBorder="1" applyAlignment="1">
      <alignment horizontal="center" vertical="center" wrapText="1" readingOrder="1"/>
    </xf>
    <xf numFmtId="3" fontId="111" fillId="50" borderId="11" xfId="4" applyNumberFormat="1" applyFont="1" applyFill="1" applyBorder="1" applyAlignment="1">
      <alignment horizontal="center" vertical="center" wrapText="1" readingOrder="1"/>
    </xf>
    <xf numFmtId="3" fontId="111" fillId="50" borderId="2" xfId="4" applyNumberFormat="1" applyFont="1" applyFill="1" applyBorder="1" applyAlignment="1">
      <alignment horizontal="center" vertical="center" wrapText="1" readingOrder="1"/>
    </xf>
    <xf numFmtId="0" fontId="161" fillId="51" borderId="4" xfId="4" applyFont="1" applyFill="1" applyBorder="1" applyAlignment="1">
      <alignment horizontal="center" vertical="center" wrapText="1" readingOrder="1"/>
    </xf>
    <xf numFmtId="0" fontId="161" fillId="51" borderId="10" xfId="4" applyFont="1" applyFill="1" applyBorder="1" applyAlignment="1">
      <alignment horizontal="center" vertical="center" wrapText="1"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9" fontId="113" fillId="4" borderId="50" xfId="7" applyFont="1" applyFill="1" applyBorder="1" applyAlignment="1">
      <alignment horizontal="center" vertical="center" wrapText="1"/>
    </xf>
    <xf numFmtId="9" fontId="113" fillId="4" borderId="5" xfId="7" applyFont="1" applyFill="1" applyBorder="1" applyAlignment="1">
      <alignment horizontal="center" vertical="center" wrapText="1"/>
    </xf>
    <xf numFmtId="9" fontId="113" fillId="0" borderId="3" xfId="7" applyFont="1" applyFill="1" applyBorder="1" applyAlignment="1">
      <alignment horizontal="center" vertical="center" wrapText="1" readingOrder="1"/>
    </xf>
    <xf numFmtId="0" fontId="69" fillId="3" borderId="0" xfId="0" applyFont="1" applyFill="1" applyAlignment="1">
      <alignment horizontal="center" vertical="center" wrapText="1" readingOrder="1"/>
    </xf>
    <xf numFmtId="0" fontId="78" fillId="0" borderId="56" xfId="4" applyFont="1" applyBorder="1" applyAlignment="1">
      <alignment horizontal="left" vertical="center"/>
    </xf>
    <xf numFmtId="0" fontId="78" fillId="0" borderId="50"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51"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78" fillId="0" borderId="3" xfId="4" applyFont="1" applyBorder="1" applyAlignment="1">
      <alignment horizontal="left" vertical="center"/>
    </xf>
    <xf numFmtId="0" fontId="78" fillId="0" borderId="39" xfId="4" applyFont="1" applyBorder="1" applyAlignment="1">
      <alignment horizontal="center"/>
    </xf>
    <xf numFmtId="0" fontId="78" fillId="0" borderId="57"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0" xfId="4" applyFont="1" applyBorder="1" applyAlignment="1">
      <alignment horizontal="left" vertical="center" wrapText="1"/>
    </xf>
    <xf numFmtId="0" fontId="78" fillId="0" borderId="51"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168" fillId="47" borderId="21" xfId="0" applyFont="1" applyFill="1" applyBorder="1" applyAlignment="1">
      <alignment horizontal="center" vertical="center" wrapText="1" readingOrder="1"/>
    </xf>
    <xf numFmtId="0" fontId="168" fillId="47" borderId="22" xfId="0" applyFont="1" applyFill="1" applyBorder="1" applyAlignment="1">
      <alignment horizontal="center" vertical="center" wrapText="1" readingOrder="1"/>
    </xf>
    <xf numFmtId="0" fontId="132" fillId="0" borderId="0" xfId="0" applyFont="1" applyAlignment="1">
      <alignment horizontal="center" vertical="center"/>
    </xf>
    <xf numFmtId="0" fontId="98" fillId="0" borderId="62"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51" xfId="0" applyFont="1" applyBorder="1" applyAlignment="1">
      <alignment horizontal="justify" vertical="justify" wrapText="1"/>
    </xf>
    <xf numFmtId="0" fontId="175" fillId="51" borderId="8" xfId="0" applyFont="1" applyFill="1" applyBorder="1" applyAlignment="1">
      <alignment horizontal="center" vertical="center"/>
    </xf>
    <xf numFmtId="0" fontId="175" fillId="51" borderId="56" xfId="0" applyFont="1" applyFill="1" applyBorder="1" applyAlignment="1">
      <alignment horizontal="center" vertical="center"/>
    </xf>
    <xf numFmtId="0" fontId="175" fillId="51" borderId="50" xfId="0" applyFont="1" applyFill="1" applyBorder="1" applyAlignment="1">
      <alignment horizontal="center" vertical="center"/>
    </xf>
    <xf numFmtId="0" fontId="159" fillId="0" borderId="8" xfId="0" applyFont="1" applyBorder="1" applyAlignment="1">
      <alignment horizontal="center"/>
    </xf>
    <xf numFmtId="0" fontId="159" fillId="0" borderId="56" xfId="0" applyFont="1" applyBorder="1" applyAlignment="1">
      <alignment horizontal="center"/>
    </xf>
    <xf numFmtId="0" fontId="159" fillId="0" borderId="50" xfId="0" applyFont="1" applyBorder="1" applyAlignment="1">
      <alignment horizontal="center"/>
    </xf>
    <xf numFmtId="0" fontId="159" fillId="0" borderId="62" xfId="0" applyFont="1" applyBorder="1" applyAlignment="1">
      <alignment horizontal="center"/>
    </xf>
    <xf numFmtId="0" fontId="159" fillId="0" borderId="0" xfId="0" applyFont="1" applyAlignment="1">
      <alignment horizontal="center"/>
    </xf>
    <xf numFmtId="0" fontId="159" fillId="0" borderId="12" xfId="0" applyFont="1" applyBorder="1" applyAlignment="1">
      <alignment horizontal="center"/>
    </xf>
    <xf numFmtId="0" fontId="166" fillId="47" borderId="3" xfId="0" applyFont="1" applyFill="1" applyBorder="1" applyAlignment="1">
      <alignment horizontal="center" vertical="center" wrapText="1" readingOrder="1"/>
    </xf>
    <xf numFmtId="0" fontId="141" fillId="3" borderId="62" xfId="0" applyFont="1" applyFill="1" applyBorder="1" applyAlignment="1">
      <alignment horizontal="center"/>
    </xf>
    <xf numFmtId="0" fontId="141" fillId="3" borderId="0" xfId="0" applyFont="1" applyFill="1" applyAlignment="1">
      <alignment horizontal="center"/>
    </xf>
    <xf numFmtId="0" fontId="168" fillId="51" borderId="21" xfId="0" applyFont="1" applyFill="1" applyBorder="1" applyAlignment="1">
      <alignment horizontal="center" vertical="center" wrapText="1" readingOrder="1"/>
    </xf>
    <xf numFmtId="0" fontId="168"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4" fontId="148" fillId="42" borderId="21" xfId="0" applyNumberFormat="1" applyFont="1" applyFill="1" applyBorder="1" applyAlignment="1">
      <alignment horizontal="center" vertical="center" wrapText="1" readingOrder="1"/>
    </xf>
    <xf numFmtId="14" fontId="148" fillId="42" borderId="22" xfId="0" applyNumberFormat="1" applyFont="1" applyFill="1" applyBorder="1" applyAlignment="1">
      <alignment horizontal="center" vertical="center" wrapText="1" readingOrder="1"/>
    </xf>
    <xf numFmtId="14" fontId="148"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3" fillId="43" borderId="80" xfId="0" applyFont="1" applyFill="1" applyBorder="1" applyAlignment="1">
      <alignment horizontal="left" wrapText="1" readingOrder="1"/>
    </xf>
    <xf numFmtId="0" fontId="148" fillId="47" borderId="83" xfId="0" applyFont="1" applyFill="1" applyBorder="1" applyAlignment="1">
      <alignment horizontal="center" vertical="center" wrapText="1" readingOrder="1"/>
    </xf>
    <xf numFmtId="0" fontId="148" fillId="47" borderId="84" xfId="0" applyFont="1" applyFill="1" applyBorder="1" applyAlignment="1">
      <alignment horizontal="center" vertical="center" wrapText="1" readingOrder="1"/>
    </xf>
    <xf numFmtId="0" fontId="148" fillId="47" borderId="85" xfId="0" applyFont="1" applyFill="1" applyBorder="1" applyAlignment="1">
      <alignment horizontal="center" vertical="center" wrapText="1" readingOrder="1"/>
    </xf>
    <xf numFmtId="0" fontId="157" fillId="46" borderId="81" xfId="0" applyFont="1" applyFill="1" applyBorder="1" applyAlignment="1">
      <alignment horizontal="center" wrapText="1" readingOrder="1"/>
    </xf>
    <xf numFmtId="0" fontId="157" fillId="46" borderId="82" xfId="0" applyFont="1" applyFill="1" applyBorder="1" applyAlignment="1">
      <alignment horizontal="center" wrapText="1" readingOrder="1"/>
    </xf>
    <xf numFmtId="0" fontId="168" fillId="51" borderId="21" xfId="4" applyFont="1" applyFill="1" applyBorder="1" applyAlignment="1">
      <alignment horizontal="center" vertical="center"/>
    </xf>
    <xf numFmtId="0" fontId="168" fillId="51" borderId="22" xfId="4" applyFont="1" applyFill="1" applyBorder="1" applyAlignment="1">
      <alignment horizontal="center" vertical="center"/>
    </xf>
    <xf numFmtId="0" fontId="168" fillId="51" borderId="23" xfId="4" applyFont="1" applyFill="1" applyBorder="1" applyAlignment="1">
      <alignment horizontal="center" vertical="center"/>
    </xf>
    <xf numFmtId="180" fontId="120" fillId="52" borderId="45" xfId="0" applyNumberFormat="1" applyFont="1" applyFill="1" applyBorder="1" applyAlignment="1">
      <alignment horizontal="center" vertical="center" readingOrder="1"/>
    </xf>
    <xf numFmtId="0" fontId="120" fillId="4" borderId="18" xfId="0" applyFont="1" applyFill="1" applyBorder="1" applyAlignment="1">
      <alignment horizontal="center" vertical="center" wrapText="1" readingOrder="1"/>
    </xf>
    <xf numFmtId="0" fontId="161" fillId="51" borderId="90" xfId="0" applyFont="1" applyFill="1" applyBorder="1" applyAlignment="1">
      <alignment horizontal="center" vertical="center" wrapText="1" readingOrder="1"/>
    </xf>
    <xf numFmtId="0" fontId="120" fillId="52" borderId="88" xfId="0" applyFont="1" applyFill="1" applyBorder="1" applyAlignment="1">
      <alignment horizontal="center" vertical="center" wrapText="1" readingOrder="1"/>
    </xf>
    <xf numFmtId="0" fontId="120" fillId="52" borderId="90" xfId="0" applyFont="1" applyFill="1" applyBorder="1" applyAlignment="1">
      <alignment horizontal="center" vertical="center" wrapText="1" readingOrder="1"/>
    </xf>
    <xf numFmtId="0" fontId="120" fillId="52" borderId="57" xfId="0" applyFont="1" applyFill="1" applyBorder="1" applyAlignment="1">
      <alignment horizontal="center" vertical="center" wrapText="1" readingOrder="1"/>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602" customWidth="1"/>
    <col min="2" max="2" width="27" style="602" customWidth="1"/>
    <col min="3" max="3" width="21.5703125" style="602" customWidth="1"/>
    <col min="4" max="11" width="5.42578125" style="602" customWidth="1"/>
    <col min="12" max="12" width="7" style="602" customWidth="1"/>
    <col min="13" max="13" width="9.5703125" style="602" customWidth="1"/>
    <col min="14" max="14" width="8" style="602" customWidth="1"/>
    <col min="15" max="15" width="9.5703125" style="602" customWidth="1"/>
    <col min="16" max="16" width="27.5703125" style="602" customWidth="1"/>
    <col min="17" max="19" width="18.85546875" style="602" customWidth="1"/>
    <col min="20" max="20" width="18.85546875" style="611" customWidth="1"/>
    <col min="21" max="23" width="18.85546875" style="602" customWidth="1"/>
    <col min="24" max="25" width="18.85546875" style="611" customWidth="1"/>
    <col min="26" max="27" width="18.85546875" style="602" customWidth="1"/>
    <col min="28" max="28" width="0" style="602" hidden="1" customWidth="1"/>
    <col min="29" max="29" width="6.42578125" style="602" customWidth="1"/>
    <col min="30" max="16384" width="11.42578125" style="602"/>
  </cols>
  <sheetData>
    <row r="1" spans="1:27" x14ac:dyDescent="0.25">
      <c r="A1" s="599" t="s">
        <v>0</v>
      </c>
      <c r="B1" s="599">
        <v>2025</v>
      </c>
      <c r="C1" s="600" t="s">
        <v>1</v>
      </c>
      <c r="D1" s="600" t="s">
        <v>1</v>
      </c>
      <c r="E1" s="600" t="s">
        <v>1</v>
      </c>
      <c r="F1" s="600" t="s">
        <v>1</v>
      </c>
      <c r="G1" s="600" t="s">
        <v>1</v>
      </c>
      <c r="H1" s="600" t="s">
        <v>1</v>
      </c>
      <c r="I1" s="600" t="s">
        <v>1</v>
      </c>
      <c r="J1" s="600" t="s">
        <v>1</v>
      </c>
      <c r="K1" s="600" t="s">
        <v>1</v>
      </c>
      <c r="L1" s="600" t="s">
        <v>1</v>
      </c>
      <c r="M1" s="600" t="s">
        <v>1</v>
      </c>
      <c r="N1" s="600" t="s">
        <v>1</v>
      </c>
      <c r="O1" s="600" t="s">
        <v>1</v>
      </c>
      <c r="P1" s="600" t="s">
        <v>1</v>
      </c>
      <c r="Q1" s="600" t="s">
        <v>1</v>
      </c>
      <c r="R1" s="600" t="s">
        <v>1</v>
      </c>
      <c r="S1" s="600" t="s">
        <v>1</v>
      </c>
      <c r="T1" s="601" t="s">
        <v>1</v>
      </c>
      <c r="U1" s="600" t="s">
        <v>1</v>
      </c>
      <c r="V1" s="600" t="s">
        <v>1</v>
      </c>
      <c r="W1" s="600" t="s">
        <v>1</v>
      </c>
      <c r="X1" s="601" t="s">
        <v>1</v>
      </c>
      <c r="Y1" s="601" t="s">
        <v>1</v>
      </c>
      <c r="Z1" s="600" t="s">
        <v>1</v>
      </c>
      <c r="AA1" s="600" t="s">
        <v>1</v>
      </c>
    </row>
    <row r="2" spans="1:27" x14ac:dyDescent="0.25">
      <c r="A2" s="599" t="s">
        <v>2</v>
      </c>
      <c r="B2" s="599" t="s">
        <v>3</v>
      </c>
      <c r="C2" s="600" t="s">
        <v>1</v>
      </c>
      <c r="D2" s="600" t="s">
        <v>1</v>
      </c>
      <c r="E2" s="600" t="s">
        <v>1</v>
      </c>
      <c r="F2" s="600" t="s">
        <v>1</v>
      </c>
      <c r="G2" s="600" t="s">
        <v>1</v>
      </c>
      <c r="H2" s="600" t="s">
        <v>1</v>
      </c>
      <c r="I2" s="600" t="s">
        <v>1</v>
      </c>
      <c r="J2" s="600" t="s">
        <v>1</v>
      </c>
      <c r="K2" s="600" t="s">
        <v>1</v>
      </c>
      <c r="L2" s="600" t="s">
        <v>1</v>
      </c>
      <c r="M2" s="600" t="s">
        <v>1</v>
      </c>
      <c r="N2" s="600" t="s">
        <v>1</v>
      </c>
      <c r="O2" s="600" t="s">
        <v>1</v>
      </c>
      <c r="P2" s="600" t="s">
        <v>1</v>
      </c>
      <c r="Q2" s="600" t="s">
        <v>1</v>
      </c>
      <c r="R2" s="600" t="s">
        <v>1</v>
      </c>
      <c r="S2" s="600" t="s">
        <v>1</v>
      </c>
      <c r="T2" s="601" t="s">
        <v>1</v>
      </c>
      <c r="U2" s="600" t="s">
        <v>1</v>
      </c>
      <c r="V2" s="600" t="s">
        <v>1</v>
      </c>
      <c r="W2" s="600" t="s">
        <v>1</v>
      </c>
      <c r="X2" s="601" t="s">
        <v>1</v>
      </c>
      <c r="Y2" s="601" t="s">
        <v>1</v>
      </c>
      <c r="Z2" s="600" t="s">
        <v>1</v>
      </c>
      <c r="AA2" s="600" t="s">
        <v>1</v>
      </c>
    </row>
    <row r="3" spans="1:27" x14ac:dyDescent="0.25">
      <c r="A3" s="599" t="s">
        <v>4</v>
      </c>
      <c r="B3" s="599" t="s">
        <v>223</v>
      </c>
      <c r="C3" s="600" t="s">
        <v>1</v>
      </c>
      <c r="D3" s="600" t="s">
        <v>1</v>
      </c>
      <c r="E3" s="600" t="s">
        <v>1</v>
      </c>
      <c r="F3" s="600" t="s">
        <v>1</v>
      </c>
      <c r="G3" s="600" t="s">
        <v>1</v>
      </c>
      <c r="H3" s="600" t="s">
        <v>1</v>
      </c>
      <c r="I3" s="600" t="s">
        <v>1</v>
      </c>
      <c r="J3" s="600" t="s">
        <v>1</v>
      </c>
      <c r="K3" s="600" t="s">
        <v>1</v>
      </c>
      <c r="L3" s="600" t="s">
        <v>1</v>
      </c>
      <c r="M3" s="600" t="s">
        <v>1</v>
      </c>
      <c r="N3" s="600" t="s">
        <v>1</v>
      </c>
      <c r="O3" s="600" t="s">
        <v>1</v>
      </c>
      <c r="P3" s="600" t="s">
        <v>1</v>
      </c>
      <c r="Q3" s="600" t="s">
        <v>1</v>
      </c>
      <c r="R3" s="600" t="s">
        <v>1</v>
      </c>
      <c r="S3" s="600" t="s">
        <v>1</v>
      </c>
      <c r="T3" s="601" t="s">
        <v>1</v>
      </c>
      <c r="U3" s="600" t="s">
        <v>1</v>
      </c>
      <c r="V3" s="600" t="s">
        <v>1</v>
      </c>
      <c r="W3" s="600" t="s">
        <v>1</v>
      </c>
      <c r="X3" s="601" t="s">
        <v>1</v>
      </c>
      <c r="Y3" s="601" t="s">
        <v>1</v>
      </c>
      <c r="Z3" s="600" t="s">
        <v>1</v>
      </c>
      <c r="AA3" s="600" t="s">
        <v>1</v>
      </c>
    </row>
    <row r="4" spans="1:27" ht="24" x14ac:dyDescent="0.25">
      <c r="A4" s="599" t="s">
        <v>5</v>
      </c>
      <c r="B4" s="599" t="s">
        <v>6</v>
      </c>
      <c r="C4" s="599" t="s">
        <v>7</v>
      </c>
      <c r="D4" s="599" t="s">
        <v>8</v>
      </c>
      <c r="E4" s="599" t="s">
        <v>9</v>
      </c>
      <c r="F4" s="599" t="s">
        <v>10</v>
      </c>
      <c r="G4" s="599" t="s">
        <v>11</v>
      </c>
      <c r="H4" s="599" t="s">
        <v>12</v>
      </c>
      <c r="I4" s="599" t="s">
        <v>13</v>
      </c>
      <c r="J4" s="599" t="s">
        <v>14</v>
      </c>
      <c r="K4" s="599" t="s">
        <v>15</v>
      </c>
      <c r="L4" s="599" t="s">
        <v>182</v>
      </c>
      <c r="M4" s="599" t="s">
        <v>16</v>
      </c>
      <c r="N4" s="599" t="s">
        <v>17</v>
      </c>
      <c r="O4" s="599" t="s">
        <v>18</v>
      </c>
      <c r="P4" s="599" t="s">
        <v>19</v>
      </c>
      <c r="Q4" s="599" t="s">
        <v>20</v>
      </c>
      <c r="R4" s="599" t="s">
        <v>21</v>
      </c>
      <c r="S4" s="599" t="s">
        <v>22</v>
      </c>
      <c r="T4" s="603" t="s">
        <v>94</v>
      </c>
      <c r="U4" s="599" t="s">
        <v>23</v>
      </c>
      <c r="V4" s="599" t="s">
        <v>24</v>
      </c>
      <c r="W4" s="599" t="s">
        <v>183</v>
      </c>
      <c r="X4" s="603" t="s">
        <v>25</v>
      </c>
      <c r="Y4" s="603" t="s">
        <v>26</v>
      </c>
      <c r="Z4" s="599" t="s">
        <v>27</v>
      </c>
      <c r="AA4" s="599" t="s">
        <v>28</v>
      </c>
    </row>
    <row r="5" spans="1:27" x14ac:dyDescent="0.25">
      <c r="A5" s="604" t="s">
        <v>57</v>
      </c>
      <c r="B5" s="605" t="s">
        <v>58</v>
      </c>
      <c r="C5" s="606" t="s">
        <v>98</v>
      </c>
      <c r="D5" s="604" t="s">
        <v>29</v>
      </c>
      <c r="E5" s="604" t="s">
        <v>184</v>
      </c>
      <c r="F5" s="604" t="s">
        <v>184</v>
      </c>
      <c r="G5" s="604" t="s">
        <v>184</v>
      </c>
      <c r="H5" s="604"/>
      <c r="I5" s="604"/>
      <c r="J5" s="604"/>
      <c r="K5" s="604"/>
      <c r="L5" s="604"/>
      <c r="M5" s="604" t="s">
        <v>30</v>
      </c>
      <c r="N5" s="604" t="s">
        <v>31</v>
      </c>
      <c r="O5" s="604" t="s">
        <v>32</v>
      </c>
      <c r="P5" s="605" t="s">
        <v>99</v>
      </c>
      <c r="Q5" s="598">
        <v>33196500000</v>
      </c>
      <c r="R5" s="598">
        <v>0</v>
      </c>
      <c r="S5" s="598">
        <v>0</v>
      </c>
      <c r="T5" s="607">
        <v>33196500000</v>
      </c>
      <c r="U5" s="598">
        <v>0</v>
      </c>
      <c r="V5" s="598">
        <v>32137043020</v>
      </c>
      <c r="W5" s="598">
        <v>1059456980</v>
      </c>
      <c r="X5" s="607">
        <v>0</v>
      </c>
      <c r="Y5" s="607">
        <v>0</v>
      </c>
      <c r="Z5" s="598">
        <v>0</v>
      </c>
      <c r="AA5" s="598">
        <v>0</v>
      </c>
    </row>
    <row r="6" spans="1:27" ht="22.5" x14ac:dyDescent="0.25">
      <c r="A6" s="604" t="s">
        <v>57</v>
      </c>
      <c r="B6" s="605" t="s">
        <v>58</v>
      </c>
      <c r="C6" s="606" t="s">
        <v>100</v>
      </c>
      <c r="D6" s="604" t="s">
        <v>29</v>
      </c>
      <c r="E6" s="604" t="s">
        <v>184</v>
      </c>
      <c r="F6" s="604" t="s">
        <v>184</v>
      </c>
      <c r="G6" s="604" t="s">
        <v>185</v>
      </c>
      <c r="H6" s="604"/>
      <c r="I6" s="604"/>
      <c r="J6" s="604"/>
      <c r="K6" s="604"/>
      <c r="L6" s="604"/>
      <c r="M6" s="604" t="s">
        <v>30</v>
      </c>
      <c r="N6" s="604" t="s">
        <v>31</v>
      </c>
      <c r="O6" s="604" t="s">
        <v>32</v>
      </c>
      <c r="P6" s="605" t="s">
        <v>101</v>
      </c>
      <c r="Q6" s="598">
        <v>11810400000</v>
      </c>
      <c r="R6" s="598">
        <v>0</v>
      </c>
      <c r="S6" s="598">
        <v>0</v>
      </c>
      <c r="T6" s="607">
        <v>11810400000</v>
      </c>
      <c r="U6" s="598">
        <v>0</v>
      </c>
      <c r="V6" s="598">
        <v>11810399998</v>
      </c>
      <c r="W6" s="598">
        <v>2</v>
      </c>
      <c r="X6" s="607">
        <v>0</v>
      </c>
      <c r="Y6" s="607">
        <v>0</v>
      </c>
      <c r="Z6" s="598">
        <v>0</v>
      </c>
      <c r="AA6" s="598">
        <v>0</v>
      </c>
    </row>
    <row r="7" spans="1:27" ht="33.75" x14ac:dyDescent="0.25">
      <c r="A7" s="604" t="s">
        <v>57</v>
      </c>
      <c r="B7" s="605" t="s">
        <v>58</v>
      </c>
      <c r="C7" s="606" t="s">
        <v>102</v>
      </c>
      <c r="D7" s="604" t="s">
        <v>29</v>
      </c>
      <c r="E7" s="604" t="s">
        <v>184</v>
      </c>
      <c r="F7" s="604" t="s">
        <v>184</v>
      </c>
      <c r="G7" s="604" t="s">
        <v>186</v>
      </c>
      <c r="H7" s="604"/>
      <c r="I7" s="604"/>
      <c r="J7" s="604"/>
      <c r="K7" s="604"/>
      <c r="L7" s="604"/>
      <c r="M7" s="604" t="s">
        <v>30</v>
      </c>
      <c r="N7" s="604" t="s">
        <v>31</v>
      </c>
      <c r="O7" s="604" t="s">
        <v>32</v>
      </c>
      <c r="P7" s="605" t="s">
        <v>103</v>
      </c>
      <c r="Q7" s="598">
        <v>5515500000</v>
      </c>
      <c r="R7" s="598">
        <v>0</v>
      </c>
      <c r="S7" s="598">
        <v>0</v>
      </c>
      <c r="T7" s="607">
        <v>5515500000</v>
      </c>
      <c r="U7" s="598">
        <v>0</v>
      </c>
      <c r="V7" s="598">
        <v>4959705104</v>
      </c>
      <c r="W7" s="598">
        <v>555794896</v>
      </c>
      <c r="X7" s="607">
        <v>0</v>
      </c>
      <c r="Y7" s="607">
        <v>0</v>
      </c>
      <c r="Z7" s="598">
        <v>0</v>
      </c>
      <c r="AA7" s="598">
        <v>0</v>
      </c>
    </row>
    <row r="8" spans="1:27" ht="22.5" x14ac:dyDescent="0.25">
      <c r="A8" s="604" t="s">
        <v>57</v>
      </c>
      <c r="B8" s="605" t="s">
        <v>58</v>
      </c>
      <c r="C8" s="606" t="s">
        <v>341</v>
      </c>
      <c r="D8" s="604" t="s">
        <v>29</v>
      </c>
      <c r="E8" s="604" t="s">
        <v>185</v>
      </c>
      <c r="F8" s="604"/>
      <c r="G8" s="604"/>
      <c r="H8" s="604"/>
      <c r="I8" s="604"/>
      <c r="J8" s="604"/>
      <c r="K8" s="604"/>
      <c r="L8" s="604"/>
      <c r="M8" s="604" t="s">
        <v>30</v>
      </c>
      <c r="N8" s="604" t="s">
        <v>31</v>
      </c>
      <c r="O8" s="604" t="s">
        <v>32</v>
      </c>
      <c r="P8" s="605" t="s">
        <v>342</v>
      </c>
      <c r="Q8" s="598">
        <v>2503020438</v>
      </c>
      <c r="R8" s="598">
        <v>6275079562</v>
      </c>
      <c r="S8" s="598">
        <v>0</v>
      </c>
      <c r="T8" s="607">
        <v>8778100000</v>
      </c>
      <c r="U8" s="598">
        <v>0</v>
      </c>
      <c r="V8" s="598">
        <v>7315063159.5100002</v>
      </c>
      <c r="W8" s="598">
        <v>1463036840.49</v>
      </c>
      <c r="X8" s="607">
        <v>3040893780.5100002</v>
      </c>
      <c r="Y8" s="607">
        <v>0</v>
      </c>
      <c r="Z8" s="598">
        <v>0</v>
      </c>
      <c r="AA8" s="598">
        <v>0</v>
      </c>
    </row>
    <row r="9" spans="1:27" ht="33.75" x14ac:dyDescent="0.25">
      <c r="A9" s="604" t="s">
        <v>57</v>
      </c>
      <c r="B9" s="605" t="s">
        <v>58</v>
      </c>
      <c r="C9" s="606" t="s">
        <v>113</v>
      </c>
      <c r="D9" s="604" t="s">
        <v>29</v>
      </c>
      <c r="E9" s="604" t="s">
        <v>186</v>
      </c>
      <c r="F9" s="604" t="s">
        <v>186</v>
      </c>
      <c r="G9" s="604" t="s">
        <v>184</v>
      </c>
      <c r="H9" s="604" t="s">
        <v>189</v>
      </c>
      <c r="I9" s="604"/>
      <c r="J9" s="604"/>
      <c r="K9" s="604"/>
      <c r="L9" s="604"/>
      <c r="M9" s="604" t="s">
        <v>30</v>
      </c>
      <c r="N9" s="604" t="s">
        <v>31</v>
      </c>
      <c r="O9" s="604" t="s">
        <v>32</v>
      </c>
      <c r="P9" s="605" t="s">
        <v>347</v>
      </c>
      <c r="Q9" s="598">
        <v>15000000000</v>
      </c>
      <c r="R9" s="598">
        <v>0</v>
      </c>
      <c r="S9" s="598">
        <v>0</v>
      </c>
      <c r="T9" s="607">
        <v>15000000000</v>
      </c>
      <c r="U9" s="598">
        <v>0</v>
      </c>
      <c r="V9" s="598">
        <v>13525192300</v>
      </c>
      <c r="W9" s="598">
        <v>1474807700</v>
      </c>
      <c r="X9" s="607">
        <v>756841867</v>
      </c>
      <c r="Y9" s="607">
        <v>0</v>
      </c>
      <c r="Z9" s="598">
        <v>0</v>
      </c>
      <c r="AA9" s="598">
        <v>0</v>
      </c>
    </row>
    <row r="10" spans="1:27" ht="56.25" x14ac:dyDescent="0.25">
      <c r="A10" s="604" t="s">
        <v>57</v>
      </c>
      <c r="B10" s="605" t="s">
        <v>58</v>
      </c>
      <c r="C10" s="606" t="s">
        <v>301</v>
      </c>
      <c r="D10" s="604" t="s">
        <v>29</v>
      </c>
      <c r="E10" s="604" t="s">
        <v>186</v>
      </c>
      <c r="F10" s="604" t="s">
        <v>186</v>
      </c>
      <c r="G10" s="604" t="s">
        <v>184</v>
      </c>
      <c r="H10" s="604" t="s">
        <v>302</v>
      </c>
      <c r="I10" s="604"/>
      <c r="J10" s="604"/>
      <c r="K10" s="604"/>
      <c r="L10" s="604"/>
      <c r="M10" s="604" t="s">
        <v>30</v>
      </c>
      <c r="N10" s="604" t="s">
        <v>31</v>
      </c>
      <c r="O10" s="604" t="s">
        <v>32</v>
      </c>
      <c r="P10" s="605" t="s">
        <v>303</v>
      </c>
      <c r="Q10" s="598">
        <v>2619300000</v>
      </c>
      <c r="R10" s="598">
        <v>0</v>
      </c>
      <c r="S10" s="598">
        <v>0</v>
      </c>
      <c r="T10" s="607">
        <v>2619300000</v>
      </c>
      <c r="U10" s="598">
        <v>0</v>
      </c>
      <c r="V10" s="598">
        <v>2619300000</v>
      </c>
      <c r="W10" s="598">
        <v>0</v>
      </c>
      <c r="X10" s="607">
        <v>0</v>
      </c>
      <c r="Y10" s="607">
        <v>0</v>
      </c>
      <c r="Z10" s="598">
        <v>0</v>
      </c>
      <c r="AA10" s="598">
        <v>0</v>
      </c>
    </row>
    <row r="11" spans="1:27" ht="33.75" x14ac:dyDescent="0.25">
      <c r="A11" s="604" t="s">
        <v>57</v>
      </c>
      <c r="B11" s="605" t="s">
        <v>58</v>
      </c>
      <c r="C11" s="606" t="s">
        <v>117</v>
      </c>
      <c r="D11" s="604" t="s">
        <v>29</v>
      </c>
      <c r="E11" s="604" t="s">
        <v>186</v>
      </c>
      <c r="F11" s="604" t="s">
        <v>186</v>
      </c>
      <c r="G11" s="604" t="s">
        <v>185</v>
      </c>
      <c r="H11" s="604" t="s">
        <v>191</v>
      </c>
      <c r="I11" s="604"/>
      <c r="J11" s="604"/>
      <c r="K11" s="604"/>
      <c r="L11" s="604"/>
      <c r="M11" s="604" t="s">
        <v>30</v>
      </c>
      <c r="N11" s="604" t="s">
        <v>31</v>
      </c>
      <c r="O11" s="604" t="s">
        <v>32</v>
      </c>
      <c r="P11" s="605" t="s">
        <v>118</v>
      </c>
      <c r="Q11" s="598">
        <v>7221500000</v>
      </c>
      <c r="R11" s="598">
        <v>0</v>
      </c>
      <c r="S11" s="598">
        <v>0</v>
      </c>
      <c r="T11" s="607">
        <v>7221500000</v>
      </c>
      <c r="U11" s="598">
        <v>0</v>
      </c>
      <c r="V11" s="598">
        <v>0</v>
      </c>
      <c r="W11" s="598">
        <v>7221500000</v>
      </c>
      <c r="X11" s="607">
        <v>0</v>
      </c>
      <c r="Y11" s="607">
        <v>0</v>
      </c>
      <c r="Z11" s="598">
        <v>0</v>
      </c>
      <c r="AA11" s="598">
        <v>0</v>
      </c>
    </row>
    <row r="12" spans="1:27" ht="45" x14ac:dyDescent="0.25">
      <c r="A12" s="604" t="s">
        <v>57</v>
      </c>
      <c r="B12" s="605" t="s">
        <v>58</v>
      </c>
      <c r="C12" s="606" t="s">
        <v>119</v>
      </c>
      <c r="D12" s="604" t="s">
        <v>29</v>
      </c>
      <c r="E12" s="604" t="s">
        <v>186</v>
      </c>
      <c r="F12" s="604" t="s">
        <v>186</v>
      </c>
      <c r="G12" s="604" t="s">
        <v>185</v>
      </c>
      <c r="H12" s="604" t="s">
        <v>192</v>
      </c>
      <c r="I12" s="604"/>
      <c r="J12" s="604"/>
      <c r="K12" s="604"/>
      <c r="L12" s="604"/>
      <c r="M12" s="604" t="s">
        <v>30</v>
      </c>
      <c r="N12" s="604" t="s">
        <v>31</v>
      </c>
      <c r="O12" s="604" t="s">
        <v>32</v>
      </c>
      <c r="P12" s="605" t="s">
        <v>120</v>
      </c>
      <c r="Q12" s="598">
        <v>4946200000</v>
      </c>
      <c r="R12" s="598">
        <v>0</v>
      </c>
      <c r="S12" s="598">
        <v>0</v>
      </c>
      <c r="T12" s="607">
        <v>4946200000</v>
      </c>
      <c r="U12" s="598">
        <v>0</v>
      </c>
      <c r="V12" s="598">
        <v>0</v>
      </c>
      <c r="W12" s="598">
        <v>4946200000</v>
      </c>
      <c r="X12" s="607">
        <v>0</v>
      </c>
      <c r="Y12" s="607">
        <v>0</v>
      </c>
      <c r="Z12" s="598">
        <v>0</v>
      </c>
      <c r="AA12" s="598">
        <v>0</v>
      </c>
    </row>
    <row r="13" spans="1:27" ht="33.75" x14ac:dyDescent="0.25">
      <c r="A13" s="604" t="s">
        <v>57</v>
      </c>
      <c r="B13" s="605" t="s">
        <v>58</v>
      </c>
      <c r="C13" s="606" t="s">
        <v>121</v>
      </c>
      <c r="D13" s="604" t="s">
        <v>29</v>
      </c>
      <c r="E13" s="604" t="s">
        <v>186</v>
      </c>
      <c r="F13" s="604" t="s">
        <v>186</v>
      </c>
      <c r="G13" s="604" t="s">
        <v>185</v>
      </c>
      <c r="H13" s="604" t="s">
        <v>193</v>
      </c>
      <c r="I13" s="604"/>
      <c r="J13" s="604"/>
      <c r="K13" s="604"/>
      <c r="L13" s="604"/>
      <c r="M13" s="604" t="s">
        <v>30</v>
      </c>
      <c r="N13" s="604" t="s">
        <v>31</v>
      </c>
      <c r="O13" s="604" t="s">
        <v>32</v>
      </c>
      <c r="P13" s="605" t="s">
        <v>122</v>
      </c>
      <c r="Q13" s="598">
        <v>3514700000</v>
      </c>
      <c r="R13" s="598">
        <v>0</v>
      </c>
      <c r="S13" s="598">
        <v>0</v>
      </c>
      <c r="T13" s="607">
        <v>3514700000</v>
      </c>
      <c r="U13" s="598">
        <v>0</v>
      </c>
      <c r="V13" s="598">
        <v>0</v>
      </c>
      <c r="W13" s="598">
        <v>3514700000</v>
      </c>
      <c r="X13" s="607">
        <v>0</v>
      </c>
      <c r="Y13" s="607">
        <v>0</v>
      </c>
      <c r="Z13" s="598">
        <v>0</v>
      </c>
      <c r="AA13" s="598">
        <v>0</v>
      </c>
    </row>
    <row r="14" spans="1:27" ht="33.75" x14ac:dyDescent="0.25">
      <c r="A14" s="604" t="s">
        <v>57</v>
      </c>
      <c r="B14" s="605" t="s">
        <v>58</v>
      </c>
      <c r="C14" s="606" t="s">
        <v>123</v>
      </c>
      <c r="D14" s="604" t="s">
        <v>29</v>
      </c>
      <c r="E14" s="604" t="s">
        <v>186</v>
      </c>
      <c r="F14" s="604" t="s">
        <v>186</v>
      </c>
      <c r="G14" s="604" t="s">
        <v>185</v>
      </c>
      <c r="H14" s="604" t="s">
        <v>194</v>
      </c>
      <c r="I14" s="604"/>
      <c r="J14" s="604"/>
      <c r="K14" s="604"/>
      <c r="L14" s="604"/>
      <c r="M14" s="604" t="s">
        <v>30</v>
      </c>
      <c r="N14" s="604" t="s">
        <v>31</v>
      </c>
      <c r="O14" s="604" t="s">
        <v>32</v>
      </c>
      <c r="P14" s="605" t="s">
        <v>124</v>
      </c>
      <c r="Q14" s="598">
        <v>2735900000</v>
      </c>
      <c r="R14" s="598">
        <v>0</v>
      </c>
      <c r="S14" s="598">
        <v>0</v>
      </c>
      <c r="T14" s="607">
        <v>2735900000</v>
      </c>
      <c r="U14" s="598">
        <v>0</v>
      </c>
      <c r="V14" s="598">
        <v>0</v>
      </c>
      <c r="W14" s="598">
        <v>2735900000</v>
      </c>
      <c r="X14" s="607">
        <v>0</v>
      </c>
      <c r="Y14" s="607">
        <v>0</v>
      </c>
      <c r="Z14" s="598">
        <v>0</v>
      </c>
      <c r="AA14" s="598">
        <v>0</v>
      </c>
    </row>
    <row r="15" spans="1:27" ht="33.75" x14ac:dyDescent="0.25">
      <c r="A15" s="604" t="s">
        <v>57</v>
      </c>
      <c r="B15" s="605" t="s">
        <v>58</v>
      </c>
      <c r="C15" s="606" t="s">
        <v>125</v>
      </c>
      <c r="D15" s="604" t="s">
        <v>29</v>
      </c>
      <c r="E15" s="604" t="s">
        <v>186</v>
      </c>
      <c r="F15" s="604" t="s">
        <v>186</v>
      </c>
      <c r="G15" s="604" t="s">
        <v>185</v>
      </c>
      <c r="H15" s="604" t="s">
        <v>195</v>
      </c>
      <c r="I15" s="604"/>
      <c r="J15" s="604"/>
      <c r="K15" s="604"/>
      <c r="L15" s="604"/>
      <c r="M15" s="604" t="s">
        <v>30</v>
      </c>
      <c r="N15" s="604" t="s">
        <v>31</v>
      </c>
      <c r="O15" s="604" t="s">
        <v>32</v>
      </c>
      <c r="P15" s="605" t="s">
        <v>126</v>
      </c>
      <c r="Q15" s="598">
        <v>3511200000</v>
      </c>
      <c r="R15" s="598">
        <v>0</v>
      </c>
      <c r="S15" s="598">
        <v>0</v>
      </c>
      <c r="T15" s="607">
        <v>3511200000</v>
      </c>
      <c r="U15" s="598">
        <v>0</v>
      </c>
      <c r="V15" s="598">
        <v>0</v>
      </c>
      <c r="W15" s="598">
        <v>3511200000</v>
      </c>
      <c r="X15" s="607">
        <v>0</v>
      </c>
      <c r="Y15" s="607">
        <v>0</v>
      </c>
      <c r="Z15" s="598">
        <v>0</v>
      </c>
      <c r="AA15" s="598">
        <v>0</v>
      </c>
    </row>
    <row r="16" spans="1:27" ht="33.75" x14ac:dyDescent="0.25">
      <c r="A16" s="604" t="s">
        <v>57</v>
      </c>
      <c r="B16" s="605" t="s">
        <v>58</v>
      </c>
      <c r="C16" s="606" t="s">
        <v>127</v>
      </c>
      <c r="D16" s="604" t="s">
        <v>29</v>
      </c>
      <c r="E16" s="604" t="s">
        <v>186</v>
      </c>
      <c r="F16" s="604" t="s">
        <v>186</v>
      </c>
      <c r="G16" s="604" t="s">
        <v>185</v>
      </c>
      <c r="H16" s="604" t="s">
        <v>196</v>
      </c>
      <c r="I16" s="604"/>
      <c r="J16" s="604"/>
      <c r="K16" s="604"/>
      <c r="L16" s="604"/>
      <c r="M16" s="604" t="s">
        <v>30</v>
      </c>
      <c r="N16" s="604" t="s">
        <v>31</v>
      </c>
      <c r="O16" s="604" t="s">
        <v>32</v>
      </c>
      <c r="P16" s="605" t="s">
        <v>128</v>
      </c>
      <c r="Q16" s="598">
        <v>5556100000</v>
      </c>
      <c r="R16" s="598">
        <v>0</v>
      </c>
      <c r="S16" s="598">
        <v>0</v>
      </c>
      <c r="T16" s="607">
        <v>5556100000</v>
      </c>
      <c r="U16" s="598">
        <v>0</v>
      </c>
      <c r="V16" s="598">
        <v>0</v>
      </c>
      <c r="W16" s="598">
        <v>5556100000</v>
      </c>
      <c r="X16" s="607">
        <v>0</v>
      </c>
      <c r="Y16" s="607">
        <v>0</v>
      </c>
      <c r="Z16" s="598">
        <v>0</v>
      </c>
      <c r="AA16" s="598">
        <v>0</v>
      </c>
    </row>
    <row r="17" spans="1:27" ht="67.5" x14ac:dyDescent="0.25">
      <c r="A17" s="604" t="s">
        <v>57</v>
      </c>
      <c r="B17" s="605" t="s">
        <v>58</v>
      </c>
      <c r="C17" s="606" t="s">
        <v>364</v>
      </c>
      <c r="D17" s="604" t="s">
        <v>29</v>
      </c>
      <c r="E17" s="604" t="s">
        <v>186</v>
      </c>
      <c r="F17" s="604" t="s">
        <v>186</v>
      </c>
      <c r="G17" s="604" t="s">
        <v>197</v>
      </c>
      <c r="H17" s="604" t="s">
        <v>365</v>
      </c>
      <c r="I17" s="604"/>
      <c r="J17" s="604"/>
      <c r="K17" s="604"/>
      <c r="L17" s="604"/>
      <c r="M17" s="604" t="s">
        <v>30</v>
      </c>
      <c r="N17" s="604" t="s">
        <v>31</v>
      </c>
      <c r="O17" s="604" t="s">
        <v>32</v>
      </c>
      <c r="P17" s="605" t="s">
        <v>366</v>
      </c>
      <c r="Q17" s="598">
        <v>8905600000</v>
      </c>
      <c r="R17" s="598">
        <v>0</v>
      </c>
      <c r="S17" s="598">
        <v>0</v>
      </c>
      <c r="T17" s="607">
        <v>8905600000</v>
      </c>
      <c r="U17" s="598">
        <v>0</v>
      </c>
      <c r="V17" s="598">
        <v>0</v>
      </c>
      <c r="W17" s="598">
        <v>8905600000</v>
      </c>
      <c r="X17" s="607">
        <v>0</v>
      </c>
      <c r="Y17" s="607">
        <v>0</v>
      </c>
      <c r="Z17" s="598">
        <v>0</v>
      </c>
      <c r="AA17" s="598">
        <v>0</v>
      </c>
    </row>
    <row r="18" spans="1:27" ht="45" x14ac:dyDescent="0.25">
      <c r="A18" s="604" t="s">
        <v>57</v>
      </c>
      <c r="B18" s="605" t="s">
        <v>58</v>
      </c>
      <c r="C18" s="606" t="s">
        <v>372</v>
      </c>
      <c r="D18" s="604" t="s">
        <v>29</v>
      </c>
      <c r="E18" s="604" t="s">
        <v>186</v>
      </c>
      <c r="F18" s="604" t="s">
        <v>186</v>
      </c>
      <c r="G18" s="604" t="s">
        <v>197</v>
      </c>
      <c r="H18" s="604" t="s">
        <v>373</v>
      </c>
      <c r="I18" s="604"/>
      <c r="J18" s="604"/>
      <c r="K18" s="604"/>
      <c r="L18" s="604"/>
      <c r="M18" s="604" t="s">
        <v>30</v>
      </c>
      <c r="N18" s="604" t="s">
        <v>31</v>
      </c>
      <c r="O18" s="604" t="s">
        <v>32</v>
      </c>
      <c r="P18" s="605" t="s">
        <v>33</v>
      </c>
      <c r="Q18" s="598">
        <v>3346400000</v>
      </c>
      <c r="R18" s="598">
        <v>0</v>
      </c>
      <c r="S18" s="598">
        <v>0</v>
      </c>
      <c r="T18" s="607">
        <v>3346400000</v>
      </c>
      <c r="U18" s="598">
        <v>0</v>
      </c>
      <c r="V18" s="598">
        <v>3338101353</v>
      </c>
      <c r="W18" s="598">
        <v>8298647</v>
      </c>
      <c r="X18" s="607">
        <v>1830336667</v>
      </c>
      <c r="Y18" s="607">
        <v>0</v>
      </c>
      <c r="Z18" s="598">
        <v>0</v>
      </c>
      <c r="AA18" s="598">
        <v>0</v>
      </c>
    </row>
    <row r="19" spans="1:27" s="611" customFormat="1" ht="56.25" x14ac:dyDescent="0.25">
      <c r="A19" s="608" t="s">
        <v>57</v>
      </c>
      <c r="B19" s="609" t="s">
        <v>58</v>
      </c>
      <c r="C19" s="610" t="s">
        <v>130</v>
      </c>
      <c r="D19" s="608" t="s">
        <v>29</v>
      </c>
      <c r="E19" s="608" t="s">
        <v>186</v>
      </c>
      <c r="F19" s="608" t="s">
        <v>197</v>
      </c>
      <c r="G19" s="608" t="s">
        <v>184</v>
      </c>
      <c r="H19" s="608" t="s">
        <v>198</v>
      </c>
      <c r="I19" s="608"/>
      <c r="J19" s="608"/>
      <c r="K19" s="608"/>
      <c r="L19" s="608"/>
      <c r="M19" s="608" t="s">
        <v>30</v>
      </c>
      <c r="N19" s="608" t="s">
        <v>31</v>
      </c>
      <c r="O19" s="608" t="s">
        <v>32</v>
      </c>
      <c r="P19" s="609" t="s">
        <v>316</v>
      </c>
      <c r="Q19" s="607">
        <v>8920268284</v>
      </c>
      <c r="R19" s="607">
        <v>0</v>
      </c>
      <c r="S19" s="607">
        <v>0</v>
      </c>
      <c r="T19" s="607">
        <v>8920268284</v>
      </c>
      <c r="U19" s="607">
        <v>0</v>
      </c>
      <c r="V19" s="607">
        <v>0</v>
      </c>
      <c r="W19" s="607">
        <v>8920268284</v>
      </c>
      <c r="X19" s="607">
        <v>0</v>
      </c>
      <c r="Y19" s="607">
        <v>0</v>
      </c>
      <c r="Z19" s="607">
        <v>0</v>
      </c>
      <c r="AA19" s="607">
        <v>0</v>
      </c>
    </row>
    <row r="20" spans="1:27" ht="45" x14ac:dyDescent="0.25">
      <c r="A20" s="604" t="s">
        <v>57</v>
      </c>
      <c r="B20" s="605" t="s">
        <v>58</v>
      </c>
      <c r="C20" s="606" t="s">
        <v>131</v>
      </c>
      <c r="D20" s="604" t="s">
        <v>29</v>
      </c>
      <c r="E20" s="604" t="s">
        <v>186</v>
      </c>
      <c r="F20" s="604" t="s">
        <v>199</v>
      </c>
      <c r="G20" s="604" t="s">
        <v>184</v>
      </c>
      <c r="H20" s="604" t="s">
        <v>200</v>
      </c>
      <c r="I20" s="604"/>
      <c r="J20" s="604"/>
      <c r="K20" s="604"/>
      <c r="L20" s="604"/>
      <c r="M20" s="604" t="s">
        <v>30</v>
      </c>
      <c r="N20" s="604" t="s">
        <v>31</v>
      </c>
      <c r="O20" s="604" t="s">
        <v>32</v>
      </c>
      <c r="P20" s="605" t="s">
        <v>132</v>
      </c>
      <c r="Q20" s="598">
        <v>1114100000</v>
      </c>
      <c r="R20" s="598">
        <v>0</v>
      </c>
      <c r="S20" s="598">
        <v>0</v>
      </c>
      <c r="T20" s="607">
        <v>1114100000</v>
      </c>
      <c r="U20" s="598">
        <v>0</v>
      </c>
      <c r="V20" s="598">
        <v>1114100000</v>
      </c>
      <c r="W20" s="598">
        <v>0</v>
      </c>
      <c r="X20" s="607">
        <v>0</v>
      </c>
      <c r="Y20" s="607">
        <v>0</v>
      </c>
      <c r="Z20" s="598">
        <v>0</v>
      </c>
      <c r="AA20" s="598">
        <v>0</v>
      </c>
    </row>
    <row r="21" spans="1:27" ht="67.5" x14ac:dyDescent="0.25">
      <c r="A21" s="604" t="s">
        <v>57</v>
      </c>
      <c r="B21" s="605" t="s">
        <v>58</v>
      </c>
      <c r="C21" s="606" t="s">
        <v>133</v>
      </c>
      <c r="D21" s="604" t="s">
        <v>29</v>
      </c>
      <c r="E21" s="604" t="s">
        <v>186</v>
      </c>
      <c r="F21" s="604" t="s">
        <v>199</v>
      </c>
      <c r="G21" s="604" t="s">
        <v>184</v>
      </c>
      <c r="H21" s="604" t="s">
        <v>198</v>
      </c>
      <c r="I21" s="604"/>
      <c r="J21" s="604"/>
      <c r="K21" s="604"/>
      <c r="L21" s="604"/>
      <c r="M21" s="604" t="s">
        <v>30</v>
      </c>
      <c r="N21" s="604" t="s">
        <v>31</v>
      </c>
      <c r="O21" s="604" t="s">
        <v>32</v>
      </c>
      <c r="P21" s="605" t="s">
        <v>317</v>
      </c>
      <c r="Q21" s="598">
        <v>29017500000</v>
      </c>
      <c r="R21" s="598">
        <v>0</v>
      </c>
      <c r="S21" s="598">
        <v>0</v>
      </c>
      <c r="T21" s="607">
        <v>29017500000</v>
      </c>
      <c r="U21" s="598">
        <v>0</v>
      </c>
      <c r="V21" s="598">
        <v>26075300000</v>
      </c>
      <c r="W21" s="598">
        <v>2942200000</v>
      </c>
      <c r="X21" s="607">
        <v>0</v>
      </c>
      <c r="Y21" s="607">
        <v>0</v>
      </c>
      <c r="Z21" s="598">
        <v>0</v>
      </c>
      <c r="AA21" s="598">
        <v>0</v>
      </c>
    </row>
    <row r="22" spans="1:27" ht="56.25" x14ac:dyDescent="0.25">
      <c r="A22" s="604" t="s">
        <v>57</v>
      </c>
      <c r="B22" s="605" t="s">
        <v>58</v>
      </c>
      <c r="C22" s="606" t="s">
        <v>135</v>
      </c>
      <c r="D22" s="604" t="s">
        <v>29</v>
      </c>
      <c r="E22" s="604" t="s">
        <v>186</v>
      </c>
      <c r="F22" s="604" t="s">
        <v>199</v>
      </c>
      <c r="G22" s="604" t="s">
        <v>184</v>
      </c>
      <c r="H22" s="604" t="s">
        <v>201</v>
      </c>
      <c r="I22" s="604"/>
      <c r="J22" s="604"/>
      <c r="K22" s="604"/>
      <c r="L22" s="604"/>
      <c r="M22" s="604" t="s">
        <v>30</v>
      </c>
      <c r="N22" s="604" t="s">
        <v>31</v>
      </c>
      <c r="O22" s="604" t="s">
        <v>32</v>
      </c>
      <c r="P22" s="605" t="s">
        <v>318</v>
      </c>
      <c r="Q22" s="598">
        <v>87055300000</v>
      </c>
      <c r="R22" s="598">
        <v>0</v>
      </c>
      <c r="S22" s="598">
        <v>0</v>
      </c>
      <c r="T22" s="607">
        <v>87055300000</v>
      </c>
      <c r="U22" s="598">
        <v>0</v>
      </c>
      <c r="V22" s="598">
        <v>54062761709</v>
      </c>
      <c r="W22" s="598">
        <v>32992538291</v>
      </c>
      <c r="X22" s="607">
        <v>1136490384</v>
      </c>
      <c r="Y22" s="607">
        <v>0</v>
      </c>
      <c r="Z22" s="598">
        <v>0</v>
      </c>
      <c r="AA22" s="598">
        <v>0</v>
      </c>
    </row>
    <row r="23" spans="1:27" ht="78.75" x14ac:dyDescent="0.25">
      <c r="A23" s="604" t="s">
        <v>57</v>
      </c>
      <c r="B23" s="605" t="s">
        <v>58</v>
      </c>
      <c r="C23" s="606" t="s">
        <v>136</v>
      </c>
      <c r="D23" s="604" t="s">
        <v>29</v>
      </c>
      <c r="E23" s="604" t="s">
        <v>186</v>
      </c>
      <c r="F23" s="604" t="s">
        <v>199</v>
      </c>
      <c r="G23" s="604" t="s">
        <v>184</v>
      </c>
      <c r="H23" s="604" t="s">
        <v>191</v>
      </c>
      <c r="I23" s="604"/>
      <c r="J23" s="604"/>
      <c r="K23" s="604"/>
      <c r="L23" s="604"/>
      <c r="M23" s="604" t="s">
        <v>30</v>
      </c>
      <c r="N23" s="604" t="s">
        <v>31</v>
      </c>
      <c r="O23" s="604" t="s">
        <v>32</v>
      </c>
      <c r="P23" s="605" t="s">
        <v>319</v>
      </c>
      <c r="Q23" s="598">
        <v>9418600000</v>
      </c>
      <c r="R23" s="598">
        <v>0</v>
      </c>
      <c r="S23" s="598">
        <v>0</v>
      </c>
      <c r="T23" s="607">
        <v>9418600000</v>
      </c>
      <c r="U23" s="598">
        <v>0</v>
      </c>
      <c r="V23" s="598">
        <v>0</v>
      </c>
      <c r="W23" s="598">
        <v>9418600000</v>
      </c>
      <c r="X23" s="607">
        <v>0</v>
      </c>
      <c r="Y23" s="607">
        <v>0</v>
      </c>
      <c r="Z23" s="598">
        <v>0</v>
      </c>
      <c r="AA23" s="598">
        <v>0</v>
      </c>
    </row>
    <row r="24" spans="1:27" ht="78.75" x14ac:dyDescent="0.25">
      <c r="A24" s="604" t="s">
        <v>57</v>
      </c>
      <c r="B24" s="605" t="s">
        <v>58</v>
      </c>
      <c r="C24" s="606" t="s">
        <v>141</v>
      </c>
      <c r="D24" s="604" t="s">
        <v>29</v>
      </c>
      <c r="E24" s="604" t="s">
        <v>186</v>
      </c>
      <c r="F24" s="604" t="s">
        <v>202</v>
      </c>
      <c r="G24" s="604" t="s">
        <v>204</v>
      </c>
      <c r="H24" s="604" t="s">
        <v>200</v>
      </c>
      <c r="I24" s="604"/>
      <c r="J24" s="604"/>
      <c r="K24" s="604"/>
      <c r="L24" s="604"/>
      <c r="M24" s="604" t="s">
        <v>30</v>
      </c>
      <c r="N24" s="604" t="s">
        <v>31</v>
      </c>
      <c r="O24" s="604" t="s">
        <v>32</v>
      </c>
      <c r="P24" s="605" t="s">
        <v>83</v>
      </c>
      <c r="Q24" s="598">
        <v>1826000000</v>
      </c>
      <c r="R24" s="598">
        <v>0</v>
      </c>
      <c r="S24" s="598">
        <v>0</v>
      </c>
      <c r="T24" s="607">
        <v>1826000000</v>
      </c>
      <c r="U24" s="598">
        <v>0</v>
      </c>
      <c r="V24" s="598">
        <v>403525000</v>
      </c>
      <c r="W24" s="598">
        <v>1422475000</v>
      </c>
      <c r="X24" s="607">
        <v>50750000</v>
      </c>
      <c r="Y24" s="607">
        <v>0</v>
      </c>
      <c r="Z24" s="598">
        <v>0</v>
      </c>
      <c r="AA24" s="598">
        <v>0</v>
      </c>
    </row>
    <row r="25" spans="1:27" ht="22.5" x14ac:dyDescent="0.25">
      <c r="A25" s="604" t="s">
        <v>57</v>
      </c>
      <c r="B25" s="605" t="s">
        <v>58</v>
      </c>
      <c r="C25" s="606" t="s">
        <v>144</v>
      </c>
      <c r="D25" s="604" t="s">
        <v>29</v>
      </c>
      <c r="E25" s="604" t="s">
        <v>204</v>
      </c>
      <c r="F25" s="604" t="s">
        <v>197</v>
      </c>
      <c r="G25" s="604" t="s">
        <v>184</v>
      </c>
      <c r="H25" s="604"/>
      <c r="I25" s="604"/>
      <c r="J25" s="604"/>
      <c r="K25" s="604"/>
      <c r="L25" s="604"/>
      <c r="M25" s="604" t="s">
        <v>30</v>
      </c>
      <c r="N25" s="604" t="s">
        <v>202</v>
      </c>
      <c r="O25" s="604" t="s">
        <v>205</v>
      </c>
      <c r="P25" s="605" t="s">
        <v>145</v>
      </c>
      <c r="Q25" s="598">
        <v>2869800000</v>
      </c>
      <c r="R25" s="598">
        <v>0</v>
      </c>
      <c r="S25" s="598">
        <v>0</v>
      </c>
      <c r="T25" s="607">
        <v>2869800000</v>
      </c>
      <c r="U25" s="598">
        <v>0</v>
      </c>
      <c r="V25" s="598">
        <v>0</v>
      </c>
      <c r="W25" s="598">
        <v>2869800000</v>
      </c>
      <c r="X25" s="607">
        <v>0</v>
      </c>
      <c r="Y25" s="607">
        <v>0</v>
      </c>
      <c r="Z25" s="598">
        <v>0</v>
      </c>
      <c r="AA25" s="598">
        <v>0</v>
      </c>
    </row>
    <row r="26" spans="1:27" ht="56.25" x14ac:dyDescent="0.25">
      <c r="A26" s="604" t="s">
        <v>57</v>
      </c>
      <c r="B26" s="605" t="s">
        <v>58</v>
      </c>
      <c r="C26" s="606" t="s">
        <v>444</v>
      </c>
      <c r="D26" s="604" t="s">
        <v>206</v>
      </c>
      <c r="E26" s="604" t="s">
        <v>212</v>
      </c>
      <c r="F26" s="604" t="s">
        <v>208</v>
      </c>
      <c r="G26" s="604" t="s">
        <v>188</v>
      </c>
      <c r="H26" s="604" t="s">
        <v>431</v>
      </c>
      <c r="I26" s="604"/>
      <c r="J26" s="604"/>
      <c r="K26" s="604"/>
      <c r="L26" s="604"/>
      <c r="M26" s="604" t="s">
        <v>30</v>
      </c>
      <c r="N26" s="604" t="s">
        <v>188</v>
      </c>
      <c r="O26" s="604" t="s">
        <v>32</v>
      </c>
      <c r="P26" s="605" t="s">
        <v>432</v>
      </c>
      <c r="Q26" s="598">
        <v>20000000000</v>
      </c>
      <c r="R26" s="598">
        <v>0</v>
      </c>
      <c r="S26" s="598">
        <v>0</v>
      </c>
      <c r="T26" s="607">
        <v>20000000000</v>
      </c>
      <c r="U26" s="598">
        <v>0</v>
      </c>
      <c r="V26" s="598">
        <v>262500000</v>
      </c>
      <c r="W26" s="598">
        <v>19737500000</v>
      </c>
      <c r="X26" s="607">
        <v>0</v>
      </c>
      <c r="Y26" s="607">
        <v>0</v>
      </c>
      <c r="Z26" s="598">
        <v>0</v>
      </c>
      <c r="AA26" s="598">
        <v>0</v>
      </c>
    </row>
    <row r="27" spans="1:27" ht="45" x14ac:dyDescent="0.25">
      <c r="A27" s="604" t="s">
        <v>57</v>
      </c>
      <c r="B27" s="605" t="s">
        <v>58</v>
      </c>
      <c r="C27" s="606" t="s">
        <v>445</v>
      </c>
      <c r="D27" s="604" t="s">
        <v>206</v>
      </c>
      <c r="E27" s="604" t="s">
        <v>212</v>
      </c>
      <c r="F27" s="604" t="s">
        <v>208</v>
      </c>
      <c r="G27" s="604" t="s">
        <v>188</v>
      </c>
      <c r="H27" s="604" t="s">
        <v>446</v>
      </c>
      <c r="I27" s="604"/>
      <c r="J27" s="604"/>
      <c r="K27" s="604"/>
      <c r="L27" s="604"/>
      <c r="M27" s="604" t="s">
        <v>30</v>
      </c>
      <c r="N27" s="604" t="s">
        <v>188</v>
      </c>
      <c r="O27" s="604" t="s">
        <v>32</v>
      </c>
      <c r="P27" s="605" t="s">
        <v>447</v>
      </c>
      <c r="Q27" s="598">
        <v>20000000000</v>
      </c>
      <c r="R27" s="598">
        <v>0</v>
      </c>
      <c r="S27" s="598">
        <v>0</v>
      </c>
      <c r="T27" s="607">
        <v>20000000000</v>
      </c>
      <c r="U27" s="598">
        <v>0</v>
      </c>
      <c r="V27" s="598">
        <v>4354172010</v>
      </c>
      <c r="W27" s="598">
        <v>15645827990</v>
      </c>
      <c r="X27" s="607">
        <v>1070110343.33</v>
      </c>
      <c r="Y27" s="607">
        <v>0</v>
      </c>
      <c r="Z27" s="598">
        <v>0</v>
      </c>
      <c r="AA27" s="598">
        <v>0</v>
      </c>
    </row>
    <row r="28" spans="1:27" ht="45" x14ac:dyDescent="0.25">
      <c r="A28" s="604" t="s">
        <v>57</v>
      </c>
      <c r="B28" s="605" t="s">
        <v>58</v>
      </c>
      <c r="C28" s="606" t="s">
        <v>463</v>
      </c>
      <c r="D28" s="604" t="s">
        <v>206</v>
      </c>
      <c r="E28" s="604" t="s">
        <v>220</v>
      </c>
      <c r="F28" s="604" t="s">
        <v>208</v>
      </c>
      <c r="G28" s="604" t="s">
        <v>209</v>
      </c>
      <c r="H28" s="604" t="s">
        <v>454</v>
      </c>
      <c r="I28" s="604"/>
      <c r="J28" s="604"/>
      <c r="K28" s="604"/>
      <c r="L28" s="604"/>
      <c r="M28" s="604" t="s">
        <v>30</v>
      </c>
      <c r="N28" s="604" t="s">
        <v>31</v>
      </c>
      <c r="O28" s="604" t="s">
        <v>32</v>
      </c>
      <c r="P28" s="605" t="s">
        <v>455</v>
      </c>
      <c r="Q28" s="598">
        <v>500000000</v>
      </c>
      <c r="R28" s="598">
        <v>0</v>
      </c>
      <c r="S28" s="598">
        <v>0</v>
      </c>
      <c r="T28" s="607">
        <v>500000000</v>
      </c>
      <c r="U28" s="598">
        <v>0</v>
      </c>
      <c r="V28" s="598">
        <v>112070000</v>
      </c>
      <c r="W28" s="598">
        <v>387930000</v>
      </c>
      <c r="X28" s="607">
        <v>0</v>
      </c>
      <c r="Y28" s="607">
        <v>0</v>
      </c>
      <c r="Z28" s="598">
        <v>0</v>
      </c>
      <c r="AA28" s="598">
        <v>0</v>
      </c>
    </row>
    <row r="29" spans="1:27" ht="33.75" x14ac:dyDescent="0.25">
      <c r="A29" s="604" t="s">
        <v>57</v>
      </c>
      <c r="B29" s="605" t="s">
        <v>58</v>
      </c>
      <c r="C29" s="606" t="s">
        <v>464</v>
      </c>
      <c r="D29" s="604" t="s">
        <v>206</v>
      </c>
      <c r="E29" s="604" t="s">
        <v>220</v>
      </c>
      <c r="F29" s="604" t="s">
        <v>208</v>
      </c>
      <c r="G29" s="604" t="s">
        <v>209</v>
      </c>
      <c r="H29" s="604" t="s">
        <v>465</v>
      </c>
      <c r="I29" s="604"/>
      <c r="J29" s="604"/>
      <c r="K29" s="604"/>
      <c r="L29" s="604"/>
      <c r="M29" s="604" t="s">
        <v>30</v>
      </c>
      <c r="N29" s="604" t="s">
        <v>31</v>
      </c>
      <c r="O29" s="604" t="s">
        <v>32</v>
      </c>
      <c r="P29" s="605" t="s">
        <v>466</v>
      </c>
      <c r="Q29" s="598">
        <v>500000000</v>
      </c>
      <c r="R29" s="598">
        <v>0</v>
      </c>
      <c r="S29" s="598">
        <v>0</v>
      </c>
      <c r="T29" s="607">
        <v>500000000</v>
      </c>
      <c r="U29" s="598">
        <v>0</v>
      </c>
      <c r="V29" s="598">
        <v>1330000</v>
      </c>
      <c r="W29" s="598">
        <v>498670000</v>
      </c>
      <c r="X29" s="607">
        <v>0</v>
      </c>
      <c r="Y29" s="607">
        <v>0</v>
      </c>
      <c r="Z29" s="598">
        <v>0</v>
      </c>
      <c r="AA29" s="598">
        <v>0</v>
      </c>
    </row>
    <row r="30" spans="1:27" ht="45" x14ac:dyDescent="0.25">
      <c r="A30" s="604" t="s">
        <v>57</v>
      </c>
      <c r="B30" s="605" t="s">
        <v>58</v>
      </c>
      <c r="C30" s="606" t="s">
        <v>467</v>
      </c>
      <c r="D30" s="604" t="s">
        <v>206</v>
      </c>
      <c r="E30" s="604" t="s">
        <v>220</v>
      </c>
      <c r="F30" s="604" t="s">
        <v>208</v>
      </c>
      <c r="G30" s="604" t="s">
        <v>188</v>
      </c>
      <c r="H30" s="604" t="s">
        <v>454</v>
      </c>
      <c r="I30" s="604"/>
      <c r="J30" s="604"/>
      <c r="K30" s="604"/>
      <c r="L30" s="604"/>
      <c r="M30" s="604" t="s">
        <v>30</v>
      </c>
      <c r="N30" s="604" t="s">
        <v>31</v>
      </c>
      <c r="O30" s="604" t="s">
        <v>32</v>
      </c>
      <c r="P30" s="605" t="s">
        <v>455</v>
      </c>
      <c r="Q30" s="598">
        <v>2000826322</v>
      </c>
      <c r="R30" s="598">
        <v>0</v>
      </c>
      <c r="S30" s="598">
        <v>0</v>
      </c>
      <c r="T30" s="607">
        <v>2000826322</v>
      </c>
      <c r="U30" s="598">
        <v>0</v>
      </c>
      <c r="V30" s="598">
        <v>1023733333</v>
      </c>
      <c r="W30" s="598">
        <v>977092989</v>
      </c>
      <c r="X30" s="607">
        <v>137600000</v>
      </c>
      <c r="Y30" s="607">
        <v>0</v>
      </c>
      <c r="Z30" s="598">
        <v>0</v>
      </c>
      <c r="AA30" s="598">
        <v>0</v>
      </c>
    </row>
    <row r="31" spans="1:27" ht="45" x14ac:dyDescent="0.25">
      <c r="A31" s="604" t="s">
        <v>57</v>
      </c>
      <c r="B31" s="605" t="s">
        <v>58</v>
      </c>
      <c r="C31" s="606" t="s">
        <v>468</v>
      </c>
      <c r="D31" s="604" t="s">
        <v>206</v>
      </c>
      <c r="E31" s="604" t="s">
        <v>220</v>
      </c>
      <c r="F31" s="604" t="s">
        <v>208</v>
      </c>
      <c r="G31" s="604" t="s">
        <v>449</v>
      </c>
      <c r="H31" s="604" t="s">
        <v>469</v>
      </c>
      <c r="I31" s="604"/>
      <c r="J31" s="604"/>
      <c r="K31" s="604"/>
      <c r="L31" s="604"/>
      <c r="M31" s="604" t="s">
        <v>30</v>
      </c>
      <c r="N31" s="604" t="s">
        <v>31</v>
      </c>
      <c r="O31" s="604" t="s">
        <v>32</v>
      </c>
      <c r="P31" s="605" t="s">
        <v>470</v>
      </c>
      <c r="Q31" s="598">
        <v>1000000000</v>
      </c>
      <c r="R31" s="598">
        <v>0</v>
      </c>
      <c r="S31" s="598">
        <v>0</v>
      </c>
      <c r="T31" s="607">
        <v>1000000000</v>
      </c>
      <c r="U31" s="598">
        <v>0</v>
      </c>
      <c r="V31" s="598">
        <v>0</v>
      </c>
      <c r="W31" s="598">
        <v>1000000000</v>
      </c>
      <c r="X31" s="607">
        <v>0</v>
      </c>
      <c r="Y31" s="607">
        <v>0</v>
      </c>
      <c r="Z31" s="598">
        <v>0</v>
      </c>
      <c r="AA31" s="598">
        <v>0</v>
      </c>
    </row>
    <row r="32" spans="1:27" ht="45" x14ac:dyDescent="0.25">
      <c r="A32" s="604" t="s">
        <v>57</v>
      </c>
      <c r="B32" s="605" t="s">
        <v>58</v>
      </c>
      <c r="C32" s="606" t="s">
        <v>471</v>
      </c>
      <c r="D32" s="604" t="s">
        <v>206</v>
      </c>
      <c r="E32" s="604" t="s">
        <v>220</v>
      </c>
      <c r="F32" s="604" t="s">
        <v>208</v>
      </c>
      <c r="G32" s="604" t="s">
        <v>449</v>
      </c>
      <c r="H32" s="604" t="s">
        <v>472</v>
      </c>
      <c r="I32" s="604"/>
      <c r="J32" s="604"/>
      <c r="K32" s="604"/>
      <c r="L32" s="604"/>
      <c r="M32" s="604" t="s">
        <v>30</v>
      </c>
      <c r="N32" s="604" t="s">
        <v>31</v>
      </c>
      <c r="O32" s="604" t="s">
        <v>32</v>
      </c>
      <c r="P32" s="605" t="s">
        <v>473</v>
      </c>
      <c r="Q32" s="598">
        <v>1000000000</v>
      </c>
      <c r="R32" s="598">
        <v>0</v>
      </c>
      <c r="S32" s="598">
        <v>0</v>
      </c>
      <c r="T32" s="607">
        <v>1000000000</v>
      </c>
      <c r="U32" s="598">
        <v>0</v>
      </c>
      <c r="V32" s="598">
        <v>0</v>
      </c>
      <c r="W32" s="598">
        <v>1000000000</v>
      </c>
      <c r="X32" s="607">
        <v>0</v>
      </c>
      <c r="Y32" s="607">
        <v>0</v>
      </c>
      <c r="Z32" s="598">
        <v>0</v>
      </c>
      <c r="AA32" s="598">
        <v>0</v>
      </c>
    </row>
    <row r="33" spans="1:27" ht="101.25" x14ac:dyDescent="0.25">
      <c r="A33" s="604" t="s">
        <v>57</v>
      </c>
      <c r="B33" s="605" t="s">
        <v>58</v>
      </c>
      <c r="C33" s="606" t="s">
        <v>474</v>
      </c>
      <c r="D33" s="604" t="s">
        <v>206</v>
      </c>
      <c r="E33" s="604" t="s">
        <v>220</v>
      </c>
      <c r="F33" s="604" t="s">
        <v>208</v>
      </c>
      <c r="G33" s="604" t="s">
        <v>449</v>
      </c>
      <c r="H33" s="604" t="s">
        <v>475</v>
      </c>
      <c r="I33" s="604"/>
      <c r="J33" s="604"/>
      <c r="K33" s="604"/>
      <c r="L33" s="604"/>
      <c r="M33" s="604" t="s">
        <v>30</v>
      </c>
      <c r="N33" s="604" t="s">
        <v>31</v>
      </c>
      <c r="O33" s="604" t="s">
        <v>32</v>
      </c>
      <c r="P33" s="605" t="s">
        <v>476</v>
      </c>
      <c r="Q33" s="598">
        <v>500000000</v>
      </c>
      <c r="R33" s="598">
        <v>0</v>
      </c>
      <c r="S33" s="598">
        <v>0</v>
      </c>
      <c r="T33" s="607">
        <v>500000000</v>
      </c>
      <c r="U33" s="598">
        <v>0</v>
      </c>
      <c r="V33" s="598">
        <v>0</v>
      </c>
      <c r="W33" s="598">
        <v>500000000</v>
      </c>
      <c r="X33" s="607">
        <v>0</v>
      </c>
      <c r="Y33" s="607">
        <v>0</v>
      </c>
      <c r="Z33" s="598">
        <v>0</v>
      </c>
      <c r="AA33" s="598">
        <v>0</v>
      </c>
    </row>
    <row r="34" spans="1:27" ht="33.75" x14ac:dyDescent="0.25">
      <c r="A34" s="604" t="s">
        <v>57</v>
      </c>
      <c r="B34" s="605" t="s">
        <v>58</v>
      </c>
      <c r="C34" s="606" t="s">
        <v>477</v>
      </c>
      <c r="D34" s="604" t="s">
        <v>206</v>
      </c>
      <c r="E34" s="604" t="s">
        <v>220</v>
      </c>
      <c r="F34" s="604" t="s">
        <v>208</v>
      </c>
      <c r="G34" s="604" t="s">
        <v>449</v>
      </c>
      <c r="H34" s="604" t="s">
        <v>465</v>
      </c>
      <c r="I34" s="604"/>
      <c r="J34" s="604"/>
      <c r="K34" s="604"/>
      <c r="L34" s="604"/>
      <c r="M34" s="604" t="s">
        <v>30</v>
      </c>
      <c r="N34" s="604" t="s">
        <v>31</v>
      </c>
      <c r="O34" s="604" t="s">
        <v>32</v>
      </c>
      <c r="P34" s="605" t="s">
        <v>466</v>
      </c>
      <c r="Q34" s="598">
        <v>500000000</v>
      </c>
      <c r="R34" s="598">
        <v>0</v>
      </c>
      <c r="S34" s="598">
        <v>0</v>
      </c>
      <c r="T34" s="607">
        <v>500000000</v>
      </c>
      <c r="U34" s="598">
        <v>0</v>
      </c>
      <c r="V34" s="598">
        <v>0</v>
      </c>
      <c r="W34" s="598">
        <v>500000000</v>
      </c>
      <c r="X34" s="607">
        <v>0</v>
      </c>
      <c r="Y34" s="607">
        <v>0</v>
      </c>
      <c r="Z34" s="598">
        <v>0</v>
      </c>
      <c r="AA34" s="598">
        <v>0</v>
      </c>
    </row>
    <row r="35" spans="1:27" ht="45" x14ac:dyDescent="0.25">
      <c r="A35" s="604" t="s">
        <v>57</v>
      </c>
      <c r="B35" s="605" t="s">
        <v>58</v>
      </c>
      <c r="C35" s="606" t="s">
        <v>480</v>
      </c>
      <c r="D35" s="604" t="s">
        <v>206</v>
      </c>
      <c r="E35" s="604" t="s">
        <v>220</v>
      </c>
      <c r="F35" s="604" t="s">
        <v>208</v>
      </c>
      <c r="G35" s="604" t="s">
        <v>211</v>
      </c>
      <c r="H35" s="604" t="s">
        <v>454</v>
      </c>
      <c r="I35" s="604"/>
      <c r="J35" s="604"/>
      <c r="K35" s="604"/>
      <c r="L35" s="604"/>
      <c r="M35" s="604" t="s">
        <v>30</v>
      </c>
      <c r="N35" s="604" t="s">
        <v>31</v>
      </c>
      <c r="O35" s="604" t="s">
        <v>32</v>
      </c>
      <c r="P35" s="605" t="s">
        <v>455</v>
      </c>
      <c r="Q35" s="598">
        <v>1000000000</v>
      </c>
      <c r="R35" s="598">
        <v>0</v>
      </c>
      <c r="S35" s="598">
        <v>0</v>
      </c>
      <c r="T35" s="607">
        <v>1000000000</v>
      </c>
      <c r="U35" s="598">
        <v>0</v>
      </c>
      <c r="V35" s="598">
        <v>822876082</v>
      </c>
      <c r="W35" s="598">
        <v>177123918</v>
      </c>
      <c r="X35" s="607">
        <v>70266667</v>
      </c>
      <c r="Y35" s="607">
        <v>0</v>
      </c>
      <c r="Z35" s="598">
        <v>0</v>
      </c>
      <c r="AA35" s="598">
        <v>0</v>
      </c>
    </row>
    <row r="36" spans="1:27" s="611" customFormat="1" ht="56.25" x14ac:dyDescent="0.25">
      <c r="A36" s="608" t="s">
        <v>55</v>
      </c>
      <c r="B36" s="609" t="s">
        <v>56</v>
      </c>
      <c r="C36" s="610" t="s">
        <v>130</v>
      </c>
      <c r="D36" s="608" t="s">
        <v>29</v>
      </c>
      <c r="E36" s="608" t="s">
        <v>186</v>
      </c>
      <c r="F36" s="608" t="s">
        <v>197</v>
      </c>
      <c r="G36" s="608" t="s">
        <v>184</v>
      </c>
      <c r="H36" s="608" t="s">
        <v>198</v>
      </c>
      <c r="I36" s="608"/>
      <c r="J36" s="608"/>
      <c r="K36" s="608"/>
      <c r="L36" s="608"/>
      <c r="M36" s="608" t="s">
        <v>30</v>
      </c>
      <c r="N36" s="608" t="s">
        <v>31</v>
      </c>
      <c r="O36" s="608" t="s">
        <v>32</v>
      </c>
      <c r="P36" s="609" t="s">
        <v>316</v>
      </c>
      <c r="Q36" s="607">
        <v>13158276991</v>
      </c>
      <c r="R36" s="607">
        <v>0</v>
      </c>
      <c r="S36" s="607">
        <v>0</v>
      </c>
      <c r="T36" s="607">
        <v>13158276991</v>
      </c>
      <c r="U36" s="607">
        <v>0</v>
      </c>
      <c r="V36" s="607">
        <v>10666809179</v>
      </c>
      <c r="W36" s="607">
        <v>2491467812</v>
      </c>
      <c r="X36" s="607">
        <v>883623024</v>
      </c>
      <c r="Y36" s="607">
        <v>0</v>
      </c>
      <c r="Z36" s="607">
        <v>0</v>
      </c>
      <c r="AA36" s="607">
        <v>0</v>
      </c>
    </row>
    <row r="37" spans="1:27" s="611" customFormat="1" ht="56.25" x14ac:dyDescent="0.25">
      <c r="A37" s="608" t="s">
        <v>53</v>
      </c>
      <c r="B37" s="609" t="s">
        <v>54</v>
      </c>
      <c r="C37" s="610" t="s">
        <v>130</v>
      </c>
      <c r="D37" s="608" t="s">
        <v>29</v>
      </c>
      <c r="E37" s="608" t="s">
        <v>186</v>
      </c>
      <c r="F37" s="608" t="s">
        <v>197</v>
      </c>
      <c r="G37" s="608" t="s">
        <v>184</v>
      </c>
      <c r="H37" s="608" t="s">
        <v>198</v>
      </c>
      <c r="I37" s="608"/>
      <c r="J37" s="608"/>
      <c r="K37" s="608"/>
      <c r="L37" s="608"/>
      <c r="M37" s="608" t="s">
        <v>30</v>
      </c>
      <c r="N37" s="608" t="s">
        <v>31</v>
      </c>
      <c r="O37" s="608" t="s">
        <v>32</v>
      </c>
      <c r="P37" s="609" t="s">
        <v>316</v>
      </c>
      <c r="Q37" s="607">
        <v>10400034000</v>
      </c>
      <c r="R37" s="607">
        <v>0</v>
      </c>
      <c r="S37" s="607">
        <v>0</v>
      </c>
      <c r="T37" s="607">
        <v>10400034000</v>
      </c>
      <c r="U37" s="607">
        <v>0</v>
      </c>
      <c r="V37" s="607">
        <v>10200034001</v>
      </c>
      <c r="W37" s="607">
        <v>199999999</v>
      </c>
      <c r="X37" s="607">
        <v>0</v>
      </c>
      <c r="Y37" s="607">
        <v>0</v>
      </c>
      <c r="Z37" s="607">
        <v>0</v>
      </c>
      <c r="AA37" s="607">
        <v>0</v>
      </c>
    </row>
    <row r="38" spans="1:27" s="611" customFormat="1" ht="56.25" x14ac:dyDescent="0.25">
      <c r="A38" s="608" t="s">
        <v>51</v>
      </c>
      <c r="B38" s="609" t="s">
        <v>52</v>
      </c>
      <c r="C38" s="610" t="s">
        <v>130</v>
      </c>
      <c r="D38" s="608" t="s">
        <v>29</v>
      </c>
      <c r="E38" s="608" t="s">
        <v>186</v>
      </c>
      <c r="F38" s="608" t="s">
        <v>197</v>
      </c>
      <c r="G38" s="608" t="s">
        <v>184</v>
      </c>
      <c r="H38" s="608" t="s">
        <v>198</v>
      </c>
      <c r="I38" s="608"/>
      <c r="J38" s="608"/>
      <c r="K38" s="608"/>
      <c r="L38" s="608"/>
      <c r="M38" s="608" t="s">
        <v>30</v>
      </c>
      <c r="N38" s="608" t="s">
        <v>31</v>
      </c>
      <c r="O38" s="608" t="s">
        <v>32</v>
      </c>
      <c r="P38" s="609" t="s">
        <v>316</v>
      </c>
      <c r="Q38" s="607">
        <v>14368420725</v>
      </c>
      <c r="R38" s="607">
        <v>0</v>
      </c>
      <c r="S38" s="607">
        <v>0</v>
      </c>
      <c r="T38" s="607">
        <v>14368420725</v>
      </c>
      <c r="U38" s="607">
        <v>0</v>
      </c>
      <c r="V38" s="607">
        <v>0</v>
      </c>
      <c r="W38" s="607">
        <v>14368420725</v>
      </c>
      <c r="X38" s="607">
        <v>0</v>
      </c>
      <c r="Y38" s="607">
        <v>0</v>
      </c>
      <c r="Z38" s="607">
        <v>0</v>
      </c>
      <c r="AA38" s="607">
        <v>0</v>
      </c>
    </row>
    <row r="39" spans="1:27" x14ac:dyDescent="0.25">
      <c r="A39" s="604" t="s">
        <v>1</v>
      </c>
      <c r="B39" s="605" t="s">
        <v>1</v>
      </c>
      <c r="C39" s="606" t="s">
        <v>1</v>
      </c>
      <c r="D39" s="604" t="s">
        <v>1</v>
      </c>
      <c r="E39" s="604" t="s">
        <v>1</v>
      </c>
      <c r="F39" s="604" t="s">
        <v>1</v>
      </c>
      <c r="G39" s="604" t="s">
        <v>1</v>
      </c>
      <c r="H39" s="604" t="s">
        <v>1</v>
      </c>
      <c r="I39" s="604" t="s">
        <v>1</v>
      </c>
      <c r="J39" s="604" t="s">
        <v>1</v>
      </c>
      <c r="K39" s="604" t="s">
        <v>1</v>
      </c>
      <c r="L39" s="604" t="s">
        <v>1</v>
      </c>
      <c r="M39" s="604" t="s">
        <v>1</v>
      </c>
      <c r="N39" s="604" t="s">
        <v>1</v>
      </c>
      <c r="O39" s="604" t="s">
        <v>1</v>
      </c>
      <c r="P39" s="605" t="s">
        <v>1</v>
      </c>
      <c r="Q39" s="598">
        <v>335531446760</v>
      </c>
      <c r="R39" s="598">
        <v>6275079562</v>
      </c>
      <c r="S39" s="598">
        <v>0</v>
      </c>
      <c r="T39" s="607">
        <v>341806526322</v>
      </c>
      <c r="U39" s="598">
        <v>0</v>
      </c>
      <c r="V39" s="598">
        <v>184804016248.51001</v>
      </c>
      <c r="W39" s="598">
        <v>157002510073.48999</v>
      </c>
      <c r="X39" s="607">
        <v>8976912732.8400002</v>
      </c>
      <c r="Y39" s="607">
        <v>0</v>
      </c>
      <c r="Z39" s="598">
        <v>0</v>
      </c>
      <c r="AA39" s="598">
        <v>0</v>
      </c>
    </row>
    <row r="40" spans="1:27" x14ac:dyDescent="0.25">
      <c r="A40" s="604" t="s">
        <v>1</v>
      </c>
      <c r="B40" s="612" t="s">
        <v>1</v>
      </c>
      <c r="C40" s="606" t="s">
        <v>1</v>
      </c>
      <c r="D40" s="604" t="s">
        <v>1</v>
      </c>
      <c r="E40" s="604" t="s">
        <v>1</v>
      </c>
      <c r="F40" s="604" t="s">
        <v>1</v>
      </c>
      <c r="G40" s="604" t="s">
        <v>1</v>
      </c>
      <c r="H40" s="604" t="s">
        <v>1</v>
      </c>
      <c r="I40" s="604" t="s">
        <v>1</v>
      </c>
      <c r="J40" s="604" t="s">
        <v>1</v>
      </c>
      <c r="K40" s="604" t="s">
        <v>1</v>
      </c>
      <c r="L40" s="604" t="s">
        <v>1</v>
      </c>
      <c r="M40" s="604" t="s">
        <v>1</v>
      </c>
      <c r="N40" s="604" t="s">
        <v>1</v>
      </c>
      <c r="O40" s="604" t="s">
        <v>1</v>
      </c>
      <c r="P40" s="605" t="s">
        <v>1</v>
      </c>
      <c r="Q40" s="613" t="s">
        <v>1</v>
      </c>
      <c r="R40" s="613" t="s">
        <v>1</v>
      </c>
      <c r="S40" s="613" t="s">
        <v>1</v>
      </c>
      <c r="T40" s="614" t="s">
        <v>1</v>
      </c>
      <c r="U40" s="613" t="s">
        <v>1</v>
      </c>
      <c r="V40" s="613" t="s">
        <v>1</v>
      </c>
      <c r="W40" s="613" t="s">
        <v>1</v>
      </c>
      <c r="X40" s="614" t="s">
        <v>1</v>
      </c>
      <c r="Y40" s="614" t="s">
        <v>1</v>
      </c>
      <c r="Z40" s="613" t="s">
        <v>1</v>
      </c>
      <c r="AA40" s="613"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44" t="s">
        <v>97</v>
      </c>
      <c r="E2" s="1144"/>
      <c r="F2" s="1144" t="s">
        <v>242</v>
      </c>
      <c r="G2" s="1144"/>
      <c r="H2" s="1145" t="s">
        <v>289</v>
      </c>
      <c r="I2" s="1146"/>
      <c r="J2" s="1146"/>
    </row>
    <row r="3" spans="1:10" ht="25.5" customHeight="1" thickBot="1" x14ac:dyDescent="0.3">
      <c r="A3" s="275" t="s">
        <v>243</v>
      </c>
      <c r="D3" s="131" t="s">
        <v>241</v>
      </c>
      <c r="E3" s="11" t="s">
        <v>240</v>
      </c>
      <c r="F3" s="131" t="s">
        <v>241</v>
      </c>
      <c r="G3" s="11" t="s">
        <v>240</v>
      </c>
    </row>
    <row r="4" spans="1:10" x14ac:dyDescent="0.2">
      <c r="B4" s="10" t="s">
        <v>223</v>
      </c>
      <c r="C4" s="274">
        <v>861993</v>
      </c>
      <c r="D4" s="273">
        <v>0</v>
      </c>
      <c r="E4" s="12">
        <v>0.1</v>
      </c>
      <c r="F4" s="273">
        <v>0</v>
      </c>
      <c r="G4" s="12">
        <v>0</v>
      </c>
      <c r="J4" s="21"/>
    </row>
    <row r="5" spans="1:10" x14ac:dyDescent="0.2">
      <c r="B5" s="10" t="s">
        <v>239</v>
      </c>
      <c r="C5" s="274">
        <v>863051.66122291004</v>
      </c>
      <c r="D5" s="273">
        <v>0.2</v>
      </c>
      <c r="E5" s="12">
        <v>0.5</v>
      </c>
      <c r="F5" s="273">
        <v>0.2</v>
      </c>
      <c r="G5" s="12">
        <v>1.0639230827073756E-2</v>
      </c>
      <c r="J5" s="21"/>
    </row>
    <row r="6" spans="1:10" x14ac:dyDescent="0.2">
      <c r="B6" s="10"/>
      <c r="C6" s="274"/>
      <c r="D6" s="273"/>
      <c r="E6" s="12"/>
      <c r="F6" s="273"/>
      <c r="G6" s="12"/>
      <c r="J6" s="21"/>
    </row>
    <row r="7" spans="1:10" x14ac:dyDescent="0.2">
      <c r="B7" s="10"/>
      <c r="C7" s="274"/>
      <c r="D7" s="273"/>
      <c r="E7" s="12"/>
      <c r="F7" s="273"/>
      <c r="G7" s="12"/>
    </row>
    <row r="8" spans="1:10" x14ac:dyDescent="0.2">
      <c r="B8" s="10"/>
      <c r="C8" s="274"/>
      <c r="D8" s="273"/>
      <c r="E8" s="232"/>
      <c r="F8" s="273"/>
      <c r="G8" s="232"/>
      <c r="H8" s="40"/>
    </row>
    <row r="9" spans="1:10" x14ac:dyDescent="0.2">
      <c r="B9" s="10"/>
      <c r="C9" s="274"/>
      <c r="D9" s="273"/>
      <c r="E9" s="12"/>
      <c r="F9" s="273"/>
      <c r="G9" s="12"/>
      <c r="H9" s="40"/>
    </row>
    <row r="10" spans="1:10" x14ac:dyDescent="0.2">
      <c r="B10" s="10"/>
      <c r="C10" s="274"/>
      <c r="D10" s="273"/>
      <c r="E10" s="12"/>
      <c r="F10" s="273"/>
      <c r="G10" s="12"/>
    </row>
    <row r="11" spans="1:10" x14ac:dyDescent="0.2">
      <c r="B11" s="10"/>
      <c r="C11" s="274"/>
      <c r="D11" s="273"/>
      <c r="E11" s="12"/>
      <c r="F11" s="273"/>
      <c r="G11" s="12"/>
    </row>
    <row r="12" spans="1:10" x14ac:dyDescent="0.2">
      <c r="B12" s="10"/>
      <c r="C12" s="274"/>
      <c r="D12" s="273"/>
      <c r="E12" s="12"/>
      <c r="F12" s="273"/>
      <c r="G12" s="12"/>
      <c r="J12" s="137"/>
    </row>
    <row r="13" spans="1:10" x14ac:dyDescent="0.2">
      <c r="B13" s="10"/>
      <c r="C13" s="274"/>
      <c r="D13" s="273"/>
      <c r="E13" s="12"/>
      <c r="F13" s="273"/>
      <c r="G13" s="12"/>
      <c r="H13" s="40"/>
    </row>
    <row r="14" spans="1:10" ht="12" customHeight="1" x14ac:dyDescent="0.2">
      <c r="B14" s="10"/>
      <c r="C14" s="274"/>
      <c r="D14" s="273"/>
      <c r="E14" s="12"/>
      <c r="F14" s="273"/>
      <c r="G14" s="12"/>
    </row>
    <row r="15" spans="1:10" ht="15" x14ac:dyDescent="0.2">
      <c r="B15" s="10"/>
      <c r="C15" s="274"/>
      <c r="D15" s="273"/>
      <c r="E15" s="12"/>
      <c r="F15" s="273"/>
      <c r="G15" s="249"/>
    </row>
    <row r="16" spans="1:10" x14ac:dyDescent="0.2">
      <c r="C16" s="40"/>
      <c r="J16" s="132" t="s">
        <v>242</v>
      </c>
    </row>
    <row r="17" spans="1:16" ht="15.75" customHeight="1" x14ac:dyDescent="0.2"/>
    <row r="18" spans="1:16" ht="15.75" customHeight="1" x14ac:dyDescent="0.2">
      <c r="J18" s="494" t="s">
        <v>242</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44" t="s">
        <v>97</v>
      </c>
      <c r="E27" s="1144"/>
      <c r="F27" s="1144" t="s">
        <v>242</v>
      </c>
      <c r="G27" s="1144"/>
    </row>
    <row r="28" spans="1:16" ht="15.75" thickBot="1" x14ac:dyDescent="0.3">
      <c r="A28" s="275" t="s">
        <v>397</v>
      </c>
      <c r="D28" s="131" t="s">
        <v>241</v>
      </c>
      <c r="E28" s="11" t="s">
        <v>240</v>
      </c>
      <c r="F28" s="131" t="s">
        <v>241</v>
      </c>
      <c r="G28" s="11" t="s">
        <v>240</v>
      </c>
    </row>
    <row r="29" spans="1:16" ht="15" x14ac:dyDescent="0.25">
      <c r="B29" s="10" t="s">
        <v>223</v>
      </c>
      <c r="C29" s="274">
        <v>208122</v>
      </c>
      <c r="D29" s="273">
        <v>0.38</v>
      </c>
      <c r="E29" s="12">
        <v>0.03</v>
      </c>
      <c r="F29" s="273">
        <v>0</v>
      </c>
      <c r="G29" s="12">
        <v>0</v>
      </c>
      <c r="H29" s="307" t="s">
        <v>396</v>
      </c>
      <c r="I29" s="308"/>
      <c r="J29" s="308"/>
      <c r="K29" s="308"/>
      <c r="L29" s="308"/>
      <c r="M29" s="308"/>
      <c r="N29" s="308"/>
      <c r="O29" s="308"/>
      <c r="P29" s="308"/>
    </row>
    <row r="30" spans="1:16" ht="15" x14ac:dyDescent="0.25">
      <c r="B30" s="10" t="s">
        <v>408</v>
      </c>
      <c r="C30" s="274">
        <v>209181.18628291003</v>
      </c>
      <c r="D30" s="273">
        <v>0.5</v>
      </c>
      <c r="E30" s="12">
        <v>0.09</v>
      </c>
      <c r="F30" s="273">
        <v>0.02</v>
      </c>
      <c r="G30" s="12">
        <v>1.3554658003028977E-2</v>
      </c>
      <c r="H30" s="307"/>
      <c r="I30" s="308"/>
      <c r="J30" s="308"/>
      <c r="K30" s="308"/>
      <c r="L30" s="308"/>
      <c r="M30" s="308"/>
      <c r="N30" s="308"/>
      <c r="O30" s="308"/>
      <c r="P30" s="308"/>
    </row>
    <row r="31" spans="1:16" ht="15" x14ac:dyDescent="0.25">
      <c r="B31" s="10"/>
      <c r="C31" s="274"/>
      <c r="D31" s="273"/>
      <c r="E31" s="12"/>
      <c r="F31" s="273"/>
      <c r="G31" s="12"/>
      <c r="H31" s="307"/>
      <c r="I31" s="308"/>
      <c r="J31" s="308"/>
      <c r="K31" s="308"/>
      <c r="L31" s="308"/>
      <c r="M31" s="308"/>
      <c r="N31" s="308"/>
      <c r="O31" s="308"/>
      <c r="P31" s="308"/>
    </row>
    <row r="32" spans="1:16" x14ac:dyDescent="0.2">
      <c r="B32" s="10"/>
      <c r="C32" s="274"/>
      <c r="D32" s="273"/>
      <c r="E32" s="12"/>
      <c r="F32" s="273"/>
      <c r="G32" s="12"/>
    </row>
    <row r="33" spans="2:9" x14ac:dyDescent="0.2">
      <c r="B33" s="10"/>
      <c r="C33" s="274"/>
      <c r="D33" s="273"/>
      <c r="E33" s="12"/>
      <c r="F33" s="273"/>
      <c r="G33" s="12"/>
    </row>
    <row r="34" spans="2:9" x14ac:dyDescent="0.2">
      <c r="B34" s="10"/>
      <c r="C34" s="274"/>
      <c r="D34" s="273"/>
      <c r="E34" s="12"/>
      <c r="F34" s="273"/>
      <c r="G34" s="12"/>
      <c r="I34" s="132"/>
    </row>
    <row r="35" spans="2:9" x14ac:dyDescent="0.2">
      <c r="B35" s="10"/>
      <c r="C35" s="274"/>
      <c r="D35" s="273"/>
      <c r="E35" s="12"/>
      <c r="F35" s="273"/>
      <c r="G35" s="12"/>
    </row>
    <row r="36" spans="2:9" x14ac:dyDescent="0.2">
      <c r="B36" s="10"/>
      <c r="C36" s="274"/>
      <c r="D36" s="273"/>
      <c r="E36" s="12"/>
      <c r="F36" s="273"/>
      <c r="G36" s="12"/>
      <c r="I36" s="40"/>
    </row>
    <row r="37" spans="2:9" x14ac:dyDescent="0.2">
      <c r="B37" s="10"/>
      <c r="C37" s="274"/>
      <c r="D37" s="273"/>
      <c r="E37" s="12"/>
      <c r="F37" s="273"/>
      <c r="G37" s="12"/>
      <c r="H37" s="40"/>
      <c r="I37" s="40"/>
    </row>
    <row r="38" spans="2:9" x14ac:dyDescent="0.2">
      <c r="B38" s="10"/>
      <c r="C38" s="274"/>
      <c r="D38" s="273"/>
      <c r="E38" s="12"/>
      <c r="F38" s="273"/>
      <c r="G38" s="12"/>
    </row>
    <row r="39" spans="2:9" x14ac:dyDescent="0.2">
      <c r="B39" s="10"/>
      <c r="C39" s="274"/>
      <c r="D39" s="273"/>
      <c r="E39" s="12"/>
      <c r="F39" s="273"/>
      <c r="G39" s="12"/>
    </row>
    <row r="40" spans="2:9" x14ac:dyDescent="0.2">
      <c r="B40" s="10"/>
      <c r="C40" s="274"/>
      <c r="D40" s="273"/>
      <c r="E40" s="12"/>
      <c r="F40" s="273"/>
      <c r="G40" s="12"/>
    </row>
    <row r="41" spans="2:9" x14ac:dyDescent="0.2">
      <c r="B41" s="10"/>
      <c r="C41" s="274"/>
      <c r="D41" s="273"/>
      <c r="E41" s="12"/>
      <c r="F41" s="273"/>
      <c r="G41" s="12"/>
    </row>
    <row r="42" spans="2:9" x14ac:dyDescent="0.2">
      <c r="B42" s="10"/>
      <c r="C42" s="274"/>
      <c r="D42" s="273"/>
      <c r="E42" s="12"/>
      <c r="F42" s="273"/>
      <c r="G42" s="12"/>
    </row>
    <row r="43" spans="2:9" ht="15.75" customHeight="1" x14ac:dyDescent="0.2">
      <c r="B43" s="10"/>
      <c r="C43" s="274"/>
      <c r="D43" s="273"/>
      <c r="E43" s="249"/>
      <c r="F43" s="273"/>
      <c r="G43" s="249"/>
    </row>
    <row r="44" spans="2:9" ht="5.25" customHeight="1" x14ac:dyDescent="0.2"/>
    <row r="45" spans="2:9" x14ac:dyDescent="0.2">
      <c r="C45" s="40"/>
    </row>
    <row r="58" spans="1:12" ht="15" customHeight="1" thickBot="1" x14ac:dyDescent="0.25">
      <c r="C58" s="20"/>
      <c r="D58" s="1144" t="s">
        <v>97</v>
      </c>
      <c r="E58" s="1144"/>
      <c r="F58" s="1144" t="s">
        <v>242</v>
      </c>
      <c r="G58" s="1144"/>
    </row>
    <row r="59" spans="1:12" ht="15.75" thickBot="1" x14ac:dyDescent="0.3">
      <c r="A59" s="275" t="s">
        <v>398</v>
      </c>
      <c r="D59" s="131" t="s">
        <v>241</v>
      </c>
      <c r="E59" s="11" t="s">
        <v>240</v>
      </c>
      <c r="F59" s="131" t="s">
        <v>241</v>
      </c>
      <c r="G59" s="11" t="s">
        <v>240</v>
      </c>
    </row>
    <row r="60" spans="1:12" ht="15" x14ac:dyDescent="0.25">
      <c r="B60" s="10" t="s">
        <v>223</v>
      </c>
      <c r="C60" s="274">
        <v>537791</v>
      </c>
      <c r="D60" s="273">
        <v>0.38</v>
      </c>
      <c r="E60" s="12">
        <f>+'[5]CONSOLIDADO '!J21</f>
        <v>0.9249200078204346</v>
      </c>
      <c r="F60" s="273">
        <v>0</v>
      </c>
      <c r="G60" s="12">
        <f>+'[5]ALERTAS DIRECCIONES'!P27</f>
        <v>0.48251737703203379</v>
      </c>
      <c r="H60" s="307" t="s">
        <v>395</v>
      </c>
      <c r="I60" s="308"/>
      <c r="J60" s="308"/>
      <c r="K60" s="308"/>
      <c r="L60" s="132"/>
    </row>
    <row r="61" spans="1:12" ht="15" x14ac:dyDescent="0.25">
      <c r="B61" s="10" t="s">
        <v>408</v>
      </c>
      <c r="C61" s="274">
        <v>537791</v>
      </c>
      <c r="D61" s="273">
        <v>0.5</v>
      </c>
      <c r="E61" s="12">
        <v>0.53554127002633001</v>
      </c>
      <c r="F61" s="273">
        <v>0.02</v>
      </c>
      <c r="G61" s="356">
        <v>4.4816979959852307E-3</v>
      </c>
      <c r="H61" s="307"/>
      <c r="I61" s="308"/>
      <c r="J61" s="308"/>
      <c r="K61" s="308"/>
      <c r="L61" s="132"/>
    </row>
    <row r="62" spans="1:12" ht="15" x14ac:dyDescent="0.25">
      <c r="B62" s="10" t="s">
        <v>410</v>
      </c>
      <c r="C62" s="274"/>
      <c r="D62" s="273"/>
      <c r="E62" s="12"/>
      <c r="F62" s="273"/>
      <c r="G62" s="356"/>
      <c r="H62" s="307"/>
      <c r="I62" s="308"/>
      <c r="J62" s="308"/>
      <c r="K62" s="308"/>
      <c r="L62" s="132"/>
    </row>
    <row r="63" spans="1:12" x14ac:dyDescent="0.2">
      <c r="B63" s="10" t="s">
        <v>411</v>
      </c>
      <c r="C63" s="274"/>
      <c r="D63" s="273"/>
      <c r="E63" s="12"/>
      <c r="F63" s="273"/>
      <c r="G63" s="12"/>
      <c r="H63" s="40"/>
    </row>
    <row r="64" spans="1:12" x14ac:dyDescent="0.2">
      <c r="B64" s="10" t="s">
        <v>412</v>
      </c>
      <c r="C64" s="274"/>
      <c r="D64" s="273"/>
      <c r="E64" s="12"/>
      <c r="F64" s="273"/>
      <c r="G64" s="12"/>
    </row>
    <row r="65" spans="1:7" x14ac:dyDescent="0.2">
      <c r="B65" s="10" t="s">
        <v>285</v>
      </c>
      <c r="C65" s="274"/>
      <c r="D65" s="273"/>
      <c r="E65" s="12"/>
      <c r="F65" s="273"/>
      <c r="G65" s="12"/>
    </row>
    <row r="66" spans="1:7" x14ac:dyDescent="0.2">
      <c r="A66" s="40"/>
      <c r="B66" s="10" t="s">
        <v>287</v>
      </c>
      <c r="C66" s="274"/>
      <c r="D66" s="273"/>
      <c r="E66" s="12"/>
      <c r="F66" s="273"/>
      <c r="G66" s="12"/>
    </row>
    <row r="67" spans="1:7" x14ac:dyDescent="0.2">
      <c r="B67" s="10" t="s">
        <v>416</v>
      </c>
      <c r="C67" s="274"/>
      <c r="D67" s="273"/>
      <c r="E67" s="12"/>
      <c r="F67" s="273"/>
      <c r="G67" s="12"/>
    </row>
    <row r="68" spans="1:7" x14ac:dyDescent="0.2">
      <c r="B68" s="10" t="s">
        <v>417</v>
      </c>
      <c r="C68" s="274"/>
      <c r="D68" s="273"/>
      <c r="E68" s="12"/>
      <c r="F68" s="273"/>
      <c r="G68" s="12"/>
    </row>
    <row r="69" spans="1:7" x14ac:dyDescent="0.2">
      <c r="B69" s="10" t="s">
        <v>295</v>
      </c>
      <c r="C69" s="274"/>
      <c r="D69" s="273"/>
      <c r="E69" s="12"/>
      <c r="F69" s="273"/>
      <c r="G69" s="12"/>
    </row>
    <row r="70" spans="1:7" x14ac:dyDescent="0.2">
      <c r="B70" s="10" t="s">
        <v>296</v>
      </c>
      <c r="C70" s="274"/>
      <c r="D70" s="273"/>
      <c r="E70" s="12"/>
      <c r="F70" s="273"/>
      <c r="G70" s="12"/>
    </row>
    <row r="71" spans="1:7" x14ac:dyDescent="0.2">
      <c r="B71" s="10" t="s">
        <v>399</v>
      </c>
      <c r="C71" s="274"/>
      <c r="D71" s="273"/>
      <c r="E71" s="12"/>
      <c r="F71" s="273"/>
      <c r="G71" s="12"/>
    </row>
    <row r="72" spans="1:7" x14ac:dyDescent="0.2">
      <c r="B72" s="10"/>
      <c r="C72" s="274"/>
      <c r="D72" s="273"/>
      <c r="E72" s="12"/>
      <c r="F72" s="273"/>
      <c r="G72" s="12"/>
    </row>
    <row r="73" spans="1:7" x14ac:dyDescent="0.2">
      <c r="B73" s="10"/>
      <c r="C73" s="274"/>
      <c r="D73" s="273"/>
      <c r="E73" s="12"/>
      <c r="F73" s="273"/>
      <c r="G73" s="12"/>
    </row>
    <row r="74" spans="1:7" ht="15" x14ac:dyDescent="0.2">
      <c r="B74" s="10"/>
      <c r="C74" s="274"/>
      <c r="D74" s="273"/>
      <c r="E74" s="249"/>
      <c r="F74" s="273"/>
      <c r="G74" s="249"/>
    </row>
    <row r="77" spans="1:7" ht="15" x14ac:dyDescent="0.25">
      <c r="C77" s="310"/>
    </row>
    <row r="92" spans="2:14" x14ac:dyDescent="0.2">
      <c r="C92" s="9" t="s">
        <v>72</v>
      </c>
    </row>
    <row r="94" spans="2:14" ht="20.25" customHeight="1" x14ac:dyDescent="0.2">
      <c r="B94" s="411" t="s">
        <v>344</v>
      </c>
      <c r="C94" s="412" t="s">
        <v>381</v>
      </c>
      <c r="D94" s="412" t="s">
        <v>382</v>
      </c>
      <c r="E94" s="412"/>
      <c r="F94" s="412"/>
      <c r="G94" s="412"/>
      <c r="H94" s="412"/>
      <c r="I94" s="412"/>
      <c r="J94" s="412"/>
      <c r="K94" s="412"/>
      <c r="L94" s="412"/>
      <c r="M94" s="412"/>
      <c r="N94" s="495" t="s">
        <v>399</v>
      </c>
    </row>
    <row r="95" spans="2:14" ht="15.75" customHeight="1" x14ac:dyDescent="0.2">
      <c r="B95" s="413" t="s">
        <v>181</v>
      </c>
      <c r="C95" s="309">
        <v>0.38</v>
      </c>
      <c r="D95" s="309">
        <v>0.5</v>
      </c>
      <c r="E95" s="309"/>
      <c r="F95" s="309"/>
      <c r="G95" s="309"/>
      <c r="H95" s="309"/>
      <c r="I95" s="309"/>
      <c r="J95" s="309"/>
      <c r="K95" s="309"/>
      <c r="L95" s="309"/>
      <c r="M95" s="309"/>
      <c r="N95" s="119"/>
    </row>
    <row r="96" spans="2:14" ht="15.75" customHeight="1" x14ac:dyDescent="0.2">
      <c r="B96" s="569"/>
      <c r="C96" s="344"/>
      <c r="D96" s="344"/>
      <c r="E96" s="344"/>
      <c r="F96" s="345"/>
      <c r="G96" s="345"/>
      <c r="H96" s="345"/>
      <c r="I96" s="345"/>
      <c r="J96" s="345"/>
      <c r="K96" s="345"/>
      <c r="L96" s="345"/>
      <c r="M96" s="345"/>
    </row>
    <row r="97" spans="2:14" x14ac:dyDescent="0.2">
      <c r="C97" s="9" t="s">
        <v>392</v>
      </c>
    </row>
    <row r="99" spans="2:14" ht="15" x14ac:dyDescent="0.2">
      <c r="B99" s="411" t="s">
        <v>344</v>
      </c>
      <c r="C99" s="412" t="s">
        <v>381</v>
      </c>
      <c r="D99" s="412" t="s">
        <v>382</v>
      </c>
      <c r="E99" s="412" t="s">
        <v>378</v>
      </c>
      <c r="F99" s="412" t="s">
        <v>379</v>
      </c>
      <c r="G99" s="412" t="s">
        <v>290</v>
      </c>
      <c r="H99" s="412" t="s">
        <v>291</v>
      </c>
      <c r="I99" s="412" t="s">
        <v>292</v>
      </c>
      <c r="J99" s="412" t="s">
        <v>293</v>
      </c>
      <c r="K99" s="412" t="s">
        <v>294</v>
      </c>
      <c r="L99" s="412" t="s">
        <v>295</v>
      </c>
      <c r="M99" s="412" t="s">
        <v>296</v>
      </c>
      <c r="N99" s="495" t="s">
        <v>399</v>
      </c>
    </row>
    <row r="100" spans="2:14" ht="15" x14ac:dyDescent="0.2">
      <c r="B100" s="413" t="s">
        <v>181</v>
      </c>
      <c r="C100" s="309">
        <v>0</v>
      </c>
      <c r="D100" s="309">
        <v>0.02</v>
      </c>
      <c r="E100" s="309"/>
      <c r="F100" s="309"/>
      <c r="G100" s="309"/>
      <c r="H100" s="309"/>
      <c r="I100" s="309"/>
      <c r="J100" s="309"/>
      <c r="K100" s="309"/>
      <c r="L100" s="309"/>
      <c r="M100" s="309"/>
      <c r="N100" s="119"/>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7" workbookViewId="0">
      <selection activeCell="Q13" sqref="Q13"/>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4"/>
      <c r="B3" s="94"/>
      <c r="C3" s="94"/>
      <c r="D3" s="94"/>
      <c r="E3" s="94"/>
      <c r="F3" s="94"/>
      <c r="G3" s="94"/>
      <c r="H3" s="94"/>
      <c r="I3" s="94"/>
      <c r="J3" s="94"/>
      <c r="K3" s="94"/>
      <c r="L3" s="94"/>
    </row>
    <row r="4" spans="1:12" ht="42" customHeight="1" thickBot="1" x14ac:dyDescent="0.3">
      <c r="A4" s="1147" t="s">
        <v>70</v>
      </c>
      <c r="B4" s="1148"/>
      <c r="C4" s="1148"/>
      <c r="D4" s="1148"/>
      <c r="E4" s="1148"/>
      <c r="F4" s="1148"/>
      <c r="G4" s="1148"/>
      <c r="H4" s="1148"/>
      <c r="I4" s="1148"/>
      <c r="J4" s="1148"/>
      <c r="K4" s="1148"/>
      <c r="L4" s="1148"/>
    </row>
    <row r="5" spans="1:12" ht="24.75" customHeight="1" thickBot="1" x14ac:dyDescent="0.3">
      <c r="A5" s="1152" t="s">
        <v>59</v>
      </c>
      <c r="B5" s="1152"/>
      <c r="C5" s="69"/>
      <c r="D5" s="69"/>
      <c r="E5" s="69"/>
      <c r="F5" s="69"/>
      <c r="G5" s="69"/>
      <c r="H5" s="69"/>
      <c r="I5" s="69"/>
      <c r="J5" s="69"/>
      <c r="K5" s="69"/>
      <c r="L5" s="69"/>
    </row>
    <row r="6" spans="1:12" ht="48" customHeight="1" thickBot="1" x14ac:dyDescent="0.3">
      <c r="A6" s="566" t="s">
        <v>71</v>
      </c>
      <c r="B6" s="567" t="s">
        <v>19</v>
      </c>
      <c r="C6" s="567" t="s">
        <v>92</v>
      </c>
      <c r="D6" s="567" t="s">
        <v>41</v>
      </c>
      <c r="E6" s="567" t="s">
        <v>24</v>
      </c>
      <c r="F6" s="567" t="s">
        <v>367</v>
      </c>
      <c r="G6" s="567" t="s">
        <v>173</v>
      </c>
      <c r="H6" s="567" t="s">
        <v>72</v>
      </c>
      <c r="I6" s="567" t="s">
        <v>73</v>
      </c>
      <c r="J6" s="567" t="s">
        <v>74</v>
      </c>
      <c r="K6" s="567" t="s">
        <v>26</v>
      </c>
      <c r="L6" s="568" t="s">
        <v>44</v>
      </c>
    </row>
    <row r="7" spans="1:12" ht="87" customHeight="1" x14ac:dyDescent="0.25">
      <c r="A7" s="331" t="s">
        <v>75</v>
      </c>
      <c r="B7" s="1149" t="s">
        <v>70</v>
      </c>
      <c r="C7" s="334">
        <v>8920.2682839999998</v>
      </c>
      <c r="D7" s="334">
        <v>8920.2682839999998</v>
      </c>
      <c r="E7" s="334">
        <v>6922.0548280000003</v>
      </c>
      <c r="F7" s="347">
        <v>0.775991775989055</v>
      </c>
      <c r="G7" s="338">
        <v>1998.2134559999995</v>
      </c>
      <c r="H7" s="334">
        <v>6084.8512449999998</v>
      </c>
      <c r="I7" s="332">
        <v>0.68213769488460374</v>
      </c>
      <c r="J7" s="334">
        <v>2835.4170389999999</v>
      </c>
      <c r="K7" s="334">
        <v>3098.7732299999998</v>
      </c>
      <c r="L7" s="333">
        <v>0.34738565381023018</v>
      </c>
    </row>
    <row r="8" spans="1:12" ht="107.25" customHeight="1" x14ac:dyDescent="0.25">
      <c r="A8" s="325" t="s">
        <v>76</v>
      </c>
      <c r="B8" s="1150"/>
      <c r="C8" s="335">
        <v>10400.034</v>
      </c>
      <c r="D8" s="335">
        <v>10400.034</v>
      </c>
      <c r="E8" s="336">
        <v>10246.976565000001</v>
      </c>
      <c r="F8" s="348">
        <v>0.98528298705561934</v>
      </c>
      <c r="G8" s="339">
        <v>153.0574349999988</v>
      </c>
      <c r="H8" s="335">
        <v>10181.536722999999</v>
      </c>
      <c r="I8" s="117">
        <v>0.97899071512650815</v>
      </c>
      <c r="J8" s="335">
        <v>218.49727700000039</v>
      </c>
      <c r="K8" s="335">
        <v>3108.3009790999999</v>
      </c>
      <c r="L8" s="326">
        <v>0.29887411705577116</v>
      </c>
    </row>
    <row r="9" spans="1:12" ht="48" customHeight="1" x14ac:dyDescent="0.25">
      <c r="A9" s="325" t="s">
        <v>85</v>
      </c>
      <c r="B9" s="1150"/>
      <c r="C9" s="335">
        <v>14368.420725</v>
      </c>
      <c r="D9" s="335">
        <v>14368.420725</v>
      </c>
      <c r="E9" s="335">
        <v>14368.420725</v>
      </c>
      <c r="F9" s="348">
        <v>1</v>
      </c>
      <c r="G9" s="339">
        <v>0</v>
      </c>
      <c r="H9" s="335">
        <v>14368.420725</v>
      </c>
      <c r="I9" s="117">
        <v>1</v>
      </c>
      <c r="J9" s="335">
        <v>0</v>
      </c>
      <c r="K9" s="335">
        <v>191.32</v>
      </c>
      <c r="L9" s="326">
        <v>1.3315311658929725E-2</v>
      </c>
    </row>
    <row r="10" spans="1:12" ht="45" customHeight="1" thickBot="1" x14ac:dyDescent="0.3">
      <c r="A10" s="328" t="s">
        <v>77</v>
      </c>
      <c r="B10" s="1151"/>
      <c r="C10" s="337">
        <v>13158.276991000001</v>
      </c>
      <c r="D10" s="337">
        <v>13158.276991000001</v>
      </c>
      <c r="E10" s="337">
        <v>12885.469464</v>
      </c>
      <c r="F10" s="349">
        <v>0.97926723026224516</v>
      </c>
      <c r="G10" s="340">
        <v>272.80752700000085</v>
      </c>
      <c r="H10" s="337">
        <v>12309.625110999999</v>
      </c>
      <c r="I10" s="329">
        <v>0.93550433080406636</v>
      </c>
      <c r="J10" s="337">
        <v>848.65188000000126</v>
      </c>
      <c r="K10" s="337">
        <v>4414.4519284999997</v>
      </c>
      <c r="L10" s="330">
        <v>0.33548860018066173</v>
      </c>
    </row>
    <row r="11" spans="1:12" ht="31.5" customHeight="1" thickBot="1" x14ac:dyDescent="0.3">
      <c r="A11" s="559" t="s">
        <v>60</v>
      </c>
      <c r="B11" s="560"/>
      <c r="C11" s="561">
        <v>46846.999999999993</v>
      </c>
      <c r="D11" s="561">
        <v>46846.999999999993</v>
      </c>
      <c r="E11" s="561">
        <v>44422.921582000003</v>
      </c>
      <c r="F11" s="562">
        <v>0.94825541831920956</v>
      </c>
      <c r="G11" s="563">
        <v>2424.0784179999901</v>
      </c>
      <c r="H11" s="561">
        <v>42944.433804</v>
      </c>
      <c r="I11" s="564">
        <v>0.9166954939270392</v>
      </c>
      <c r="J11" s="561">
        <v>3902.5661959999925</v>
      </c>
      <c r="K11" s="561">
        <v>10812.846137599998</v>
      </c>
      <c r="L11" s="565">
        <v>0.23081192259056074</v>
      </c>
    </row>
    <row r="12" spans="1:12" x14ac:dyDescent="0.25">
      <c r="A12" t="s">
        <v>557</v>
      </c>
    </row>
    <row r="13" spans="1:12" x14ac:dyDescent="0.25">
      <c r="H13" s="1"/>
    </row>
    <row r="15" spans="1:12" x14ac:dyDescent="0.25">
      <c r="H15" s="1"/>
      <c r="J15" s="136"/>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37" bestFit="1" customWidth="1"/>
  </cols>
  <sheetData>
    <row r="1" spans="2:10" x14ac:dyDescent="0.25">
      <c r="B1" s="230" t="str">
        <f>+'CONSOLIDADO '!A20</f>
        <v xml:space="preserve"> Ejecución vigencia 2025. 30 noviembre 2025</v>
      </c>
    </row>
    <row r="2" spans="2:10" ht="15" customHeight="1" thickBot="1" x14ac:dyDescent="0.3">
      <c r="D2" s="1"/>
    </row>
    <row r="3" spans="2:10" ht="25.5" customHeight="1" thickBot="1" x14ac:dyDescent="0.3">
      <c r="B3" s="1153" t="str">
        <f>+'CONSOLIDADO '!A20</f>
        <v xml:space="preserve"> Ejecución vigencia 2025. 30 noviembre 2025</v>
      </c>
      <c r="C3" s="1154"/>
      <c r="D3" s="1154"/>
      <c r="E3" s="1154"/>
      <c r="F3" s="1154"/>
      <c r="G3" s="1154"/>
      <c r="H3" s="1154"/>
      <c r="I3" s="1154"/>
      <c r="J3" s="1155"/>
    </row>
    <row r="4" spans="2:10" ht="32.25" thickBot="1" x14ac:dyDescent="0.3">
      <c r="B4" s="520" t="s">
        <v>348</v>
      </c>
      <c r="C4" s="520" t="s">
        <v>349</v>
      </c>
      <c r="D4" s="520" t="s">
        <v>384</v>
      </c>
      <c r="E4" s="520" t="s">
        <v>350</v>
      </c>
      <c r="F4" s="523" t="s">
        <v>359</v>
      </c>
      <c r="G4" s="523" t="s">
        <v>360</v>
      </c>
      <c r="H4" s="523" t="s">
        <v>361</v>
      </c>
      <c r="I4" s="523" t="s">
        <v>362</v>
      </c>
      <c r="J4" s="523" t="s">
        <v>483</v>
      </c>
    </row>
    <row r="5" spans="2:10" ht="19.5" thickBot="1" x14ac:dyDescent="0.3">
      <c r="B5" s="1158" t="s">
        <v>380</v>
      </c>
      <c r="C5" s="229" t="s">
        <v>351</v>
      </c>
      <c r="D5" s="510">
        <f>+'CONSOLIDADO '!B13</f>
        <v>1111333.5</v>
      </c>
      <c r="E5" s="511">
        <f>+'CONSOLIDADO '!F13</f>
        <v>896866.5</v>
      </c>
      <c r="F5" s="511">
        <f>+'CONSOLIDADO '!J13</f>
        <v>746290.99216161005</v>
      </c>
      <c r="G5" s="228">
        <f>+F5/E5</f>
        <v>0.83210934086802224</v>
      </c>
      <c r="H5" s="511">
        <f>+'CONSOLIDADO '!M13</f>
        <v>304975.94501901005</v>
      </c>
      <c r="I5" s="228">
        <f>+H5/E5</f>
        <v>0.34004608826286858</v>
      </c>
      <c r="J5" s="511" t="e">
        <f>+'CONSOLIDADO '!P13</f>
        <v>#REF!</v>
      </c>
    </row>
    <row r="6" spans="2:10" ht="19.5" thickBot="1" x14ac:dyDescent="0.3">
      <c r="B6" s="1159"/>
      <c r="C6" s="229" t="s">
        <v>354</v>
      </c>
      <c r="D6" s="510">
        <f>+'CONSOLIDADO '!B15</f>
        <v>397622.82632200001</v>
      </c>
      <c r="E6" s="511">
        <f>+'CONSOLIDADO '!F15</f>
        <v>397622.82632200001</v>
      </c>
      <c r="F6" s="511">
        <f>+'CONSOLIDADO '!J15</f>
        <v>304778.46785499988</v>
      </c>
      <c r="G6" s="228">
        <f>+F6/E6</f>
        <v>0.76650143723938624</v>
      </c>
      <c r="H6" s="511">
        <f>+'CONSOLIDADO '!M14</f>
        <v>76325.700118690002</v>
      </c>
      <c r="I6" s="228">
        <f t="shared" ref="I6:I21" si="0">+H6/E6</f>
        <v>0.19195502638694209</v>
      </c>
      <c r="J6" s="511" t="e">
        <f>+'CONSOLIDADO '!P15</f>
        <v>#REF!</v>
      </c>
    </row>
    <row r="7" spans="2:10" ht="19.5" thickBot="1" x14ac:dyDescent="0.3">
      <c r="B7" s="1159"/>
      <c r="C7" s="229" t="s">
        <v>352</v>
      </c>
      <c r="D7" s="510">
        <f>+'CONSOLIDADO '!B18</f>
        <v>0</v>
      </c>
      <c r="E7" s="511">
        <f>+'DATOS REGALIAS'!F18</f>
        <v>0</v>
      </c>
      <c r="F7" s="511">
        <f>+'DATOS REGALIAS'!L18</f>
        <v>0</v>
      </c>
      <c r="G7" s="228">
        <f>+IF(ISERROR(F7/E7),0,F7/E7)</f>
        <v>0</v>
      </c>
      <c r="H7" s="511">
        <f>+'DATOS REGALIAS'!L18</f>
        <v>0</v>
      </c>
      <c r="I7" s="228">
        <v>0</v>
      </c>
      <c r="J7" s="511">
        <f>+'CONSOLIDADO '!P18</f>
        <v>0</v>
      </c>
    </row>
    <row r="8" spans="2:10" ht="19.5" thickBot="1" x14ac:dyDescent="0.3">
      <c r="B8" s="1160"/>
      <c r="C8" s="281" t="s">
        <v>353</v>
      </c>
      <c r="D8" s="512">
        <f>+D5+D6+D7</f>
        <v>1508956.326322</v>
      </c>
      <c r="E8" s="513">
        <f>+E5+E6+E7</f>
        <v>1294489.326322</v>
      </c>
      <c r="F8" s="513">
        <f>+F5+F6+F7</f>
        <v>1051069.4600166099</v>
      </c>
      <c r="G8" s="282">
        <f>+F8/E8</f>
        <v>0.81195683783889294</v>
      </c>
      <c r="H8" s="513">
        <f>+H5+H6+H7</f>
        <v>381301.64513770002</v>
      </c>
      <c r="I8" s="282">
        <f t="shared" si="0"/>
        <v>0.29455758142176636</v>
      </c>
      <c r="J8" s="513" t="e">
        <f>+J5+J7+J6</f>
        <v>#REF!</v>
      </c>
    </row>
    <row r="9" spans="2:10" ht="39.75" customHeight="1" thickBot="1" x14ac:dyDescent="0.3">
      <c r="B9" s="1158" t="s">
        <v>355</v>
      </c>
      <c r="C9" s="229" t="s">
        <v>351</v>
      </c>
      <c r="D9" s="510" t="e">
        <f>+#REF!-#REF!</f>
        <v>#REF!</v>
      </c>
      <c r="E9" s="514" t="e">
        <f>+#REF!-#REF!</f>
        <v>#REF!</v>
      </c>
      <c r="F9" s="511" t="e">
        <f>+#REF!-#REF!</f>
        <v>#REF!</v>
      </c>
      <c r="G9" s="228" t="e">
        <f t="shared" ref="G9:G21" si="1">+F9/E9</f>
        <v>#REF!</v>
      </c>
      <c r="H9" s="511" t="e">
        <f>+#REF!-#REF!</f>
        <v>#REF!</v>
      </c>
      <c r="I9" s="228" t="e">
        <f t="shared" si="0"/>
        <v>#REF!</v>
      </c>
      <c r="J9" s="511" t="e">
        <f>+#REF!-#REF!</f>
        <v>#REF!</v>
      </c>
    </row>
    <row r="10" spans="2:10" ht="39.75" customHeight="1" thickBot="1" x14ac:dyDescent="0.3">
      <c r="B10" s="1159"/>
      <c r="C10" s="346" t="s">
        <v>393</v>
      </c>
      <c r="D10" s="510" t="e">
        <f>+#REF!</f>
        <v>#REF!</v>
      </c>
      <c r="E10" s="514" t="e">
        <f>+#REF!</f>
        <v>#REF!</v>
      </c>
      <c r="F10" s="511" t="e">
        <f>+#REF!</f>
        <v>#REF!</v>
      </c>
      <c r="G10" s="228" t="e">
        <f>+F10/E10</f>
        <v>#REF!</v>
      </c>
      <c r="H10" s="511" t="e">
        <f>+#REF!</f>
        <v>#REF!</v>
      </c>
      <c r="I10" s="228" t="e">
        <f>+H10/E10</f>
        <v>#REF!</v>
      </c>
      <c r="J10" s="511" t="e">
        <f>+#REF!</f>
        <v>#REF!</v>
      </c>
    </row>
    <row r="11" spans="2:10" ht="19.5" thickBot="1" x14ac:dyDescent="0.3">
      <c r="B11" s="1159"/>
      <c r="C11" s="229" t="s">
        <v>354</v>
      </c>
      <c r="D11" s="510" t="e">
        <f>+#REF!</f>
        <v>#REF!</v>
      </c>
      <c r="E11" s="511" t="e">
        <f>+#REF!</f>
        <v>#REF!</v>
      </c>
      <c r="F11" s="511" t="e">
        <f>+#REF!</f>
        <v>#REF!</v>
      </c>
      <c r="G11" s="228" t="e">
        <f t="shared" si="1"/>
        <v>#REF!</v>
      </c>
      <c r="H11" s="511" t="e">
        <f>+#REF!</f>
        <v>#REF!</v>
      </c>
      <c r="I11" s="228" t="e">
        <f t="shared" si="0"/>
        <v>#REF!</v>
      </c>
      <c r="J11" s="511" t="e">
        <f>+#REF!</f>
        <v>#REF!</v>
      </c>
    </row>
    <row r="12" spans="2:10" ht="19.5" thickBot="1" x14ac:dyDescent="0.3">
      <c r="B12" s="1160"/>
      <c r="C12" s="281" t="s">
        <v>353</v>
      </c>
      <c r="D12" s="512" t="e">
        <f>+D9+D10+D11</f>
        <v>#REF!</v>
      </c>
      <c r="E12" s="512" t="e">
        <f>+E9+E10+E11</f>
        <v>#REF!</v>
      </c>
      <c r="F12" s="512" t="e">
        <f>+F9+F10+F11</f>
        <v>#REF!</v>
      </c>
      <c r="G12" s="282" t="e">
        <f t="shared" si="1"/>
        <v>#REF!</v>
      </c>
      <c r="H12" s="513" t="e">
        <f>+H9+H11+H10</f>
        <v>#REF!</v>
      </c>
      <c r="I12" s="282" t="e">
        <f>+H12/E12</f>
        <v>#REF!</v>
      </c>
      <c r="J12" s="512" t="e">
        <f>+J9+J11+J10</f>
        <v>#REF!</v>
      </c>
    </row>
    <row r="13" spans="2:10" ht="19.5" thickBot="1" x14ac:dyDescent="0.3">
      <c r="B13" s="1158" t="s">
        <v>356</v>
      </c>
      <c r="C13" s="229" t="s">
        <v>351</v>
      </c>
      <c r="D13" s="510" t="e">
        <f>+#REF!</f>
        <v>#REF!</v>
      </c>
      <c r="E13" s="511" t="e">
        <f>+#REF!</f>
        <v>#REF!</v>
      </c>
      <c r="F13" s="511" t="e">
        <f>+#REF!</f>
        <v>#REF!</v>
      </c>
      <c r="G13" s="228" t="e">
        <f t="shared" si="1"/>
        <v>#REF!</v>
      </c>
      <c r="H13" s="511" t="e">
        <f>+#REF!</f>
        <v>#REF!</v>
      </c>
      <c r="I13" s="228" t="e">
        <f t="shared" si="0"/>
        <v>#REF!</v>
      </c>
      <c r="J13" s="511" t="e">
        <f>+#REF!</f>
        <v>#REF!</v>
      </c>
    </row>
    <row r="14" spans="2:10" ht="19.5" thickBot="1" x14ac:dyDescent="0.3">
      <c r="B14" s="1159"/>
      <c r="C14" s="229" t="s">
        <v>354</v>
      </c>
      <c r="D14" s="510" t="e">
        <f>+#REF!</f>
        <v>#REF!</v>
      </c>
      <c r="E14" s="511" t="e">
        <f>+#REF!</f>
        <v>#REF!</v>
      </c>
      <c r="F14" s="511" t="e">
        <f>+#REF!</f>
        <v>#REF!</v>
      </c>
      <c r="G14" s="228" t="e">
        <f t="shared" si="1"/>
        <v>#REF!</v>
      </c>
      <c r="H14" s="511" t="e">
        <f>+#REF!</f>
        <v>#REF!</v>
      </c>
      <c r="I14" s="228" t="e">
        <f t="shared" si="0"/>
        <v>#REF!</v>
      </c>
      <c r="J14" s="511" t="e">
        <f>+#REF!</f>
        <v>#REF!</v>
      </c>
    </row>
    <row r="15" spans="2:10" ht="19.5" thickBot="1" x14ac:dyDescent="0.3">
      <c r="B15" s="1160"/>
      <c r="C15" s="281" t="s">
        <v>353</v>
      </c>
      <c r="D15" s="512" t="e">
        <f>+D13+D14</f>
        <v>#REF!</v>
      </c>
      <c r="E15" s="513" t="e">
        <f>+E13+E14</f>
        <v>#REF!</v>
      </c>
      <c r="F15" s="513" t="e">
        <f>+F13+F14</f>
        <v>#REF!</v>
      </c>
      <c r="G15" s="282" t="e">
        <f t="shared" si="1"/>
        <v>#REF!</v>
      </c>
      <c r="H15" s="513" t="e">
        <f>+H13+H14</f>
        <v>#REF!</v>
      </c>
      <c r="I15" s="282" t="e">
        <f>+H15/E15</f>
        <v>#REF!</v>
      </c>
      <c r="J15" s="513" t="e">
        <f>+J13+J14</f>
        <v>#REF!</v>
      </c>
    </row>
    <row r="16" spans="2:10" ht="39.75" customHeight="1" thickBot="1" x14ac:dyDescent="0.3">
      <c r="B16" s="1158" t="s">
        <v>357</v>
      </c>
      <c r="C16" s="229" t="s">
        <v>351</v>
      </c>
      <c r="D16" s="510" t="e">
        <f>+#REF!</f>
        <v>#REF!</v>
      </c>
      <c r="E16" s="521" t="e">
        <f>+#REF!</f>
        <v>#REF!</v>
      </c>
      <c r="F16" s="511" t="e">
        <f>+#REF!</f>
        <v>#REF!</v>
      </c>
      <c r="G16" s="228" t="e">
        <f t="shared" si="1"/>
        <v>#REF!</v>
      </c>
      <c r="H16" s="511" t="e">
        <f>+#REF!</f>
        <v>#REF!</v>
      </c>
      <c r="I16" s="228" t="e">
        <f t="shared" si="0"/>
        <v>#REF!</v>
      </c>
      <c r="J16" s="511" t="e">
        <f>+#REF!</f>
        <v>#REF!</v>
      </c>
    </row>
    <row r="17" spans="2:10" ht="19.5" thickBot="1" x14ac:dyDescent="0.3">
      <c r="B17" s="1159"/>
      <c r="C17" s="229" t="s">
        <v>354</v>
      </c>
      <c r="D17" s="510" t="e">
        <f>+#REF!</f>
        <v>#REF!</v>
      </c>
      <c r="E17" s="521" t="e">
        <f>+#REF!</f>
        <v>#REF!</v>
      </c>
      <c r="F17" s="511" t="e">
        <f>+#REF!</f>
        <v>#REF!</v>
      </c>
      <c r="G17" s="228" t="e">
        <f t="shared" si="1"/>
        <v>#REF!</v>
      </c>
      <c r="H17" s="511" t="e">
        <f>+#REF!</f>
        <v>#REF!</v>
      </c>
      <c r="I17" s="228" t="e">
        <f t="shared" si="0"/>
        <v>#REF!</v>
      </c>
      <c r="J17" s="511" t="e">
        <f>+#REF!</f>
        <v>#REF!</v>
      </c>
    </row>
    <row r="18" spans="2:10" ht="19.5" thickBot="1" x14ac:dyDescent="0.3">
      <c r="B18" s="1160"/>
      <c r="C18" s="281" t="s">
        <v>353</v>
      </c>
      <c r="D18" s="512" t="e">
        <f>+D16+D17</f>
        <v>#REF!</v>
      </c>
      <c r="E18" s="513" t="e">
        <f>+E16+E17</f>
        <v>#REF!</v>
      </c>
      <c r="F18" s="513" t="e">
        <f>+F16+F17</f>
        <v>#REF!</v>
      </c>
      <c r="G18" s="282" t="e">
        <f t="shared" si="1"/>
        <v>#REF!</v>
      </c>
      <c r="H18" s="513" t="e">
        <f>+H16+H17</f>
        <v>#REF!</v>
      </c>
      <c r="I18" s="282" t="e">
        <f t="shared" si="0"/>
        <v>#REF!</v>
      </c>
      <c r="J18" s="513" t="e">
        <f>+J16+J17</f>
        <v>#REF!</v>
      </c>
    </row>
    <row r="19" spans="2:10" ht="39.75" customHeight="1" thickBot="1" x14ac:dyDescent="0.3">
      <c r="B19" s="1158" t="s">
        <v>358</v>
      </c>
      <c r="C19" s="229" t="s">
        <v>351</v>
      </c>
      <c r="D19" s="510" t="e">
        <f>+#REF!</f>
        <v>#REF!</v>
      </c>
      <c r="E19" s="511" t="e">
        <f>+#REF!</f>
        <v>#REF!</v>
      </c>
      <c r="F19" s="511" t="e">
        <f>+#REF!</f>
        <v>#REF!</v>
      </c>
      <c r="G19" s="228" t="e">
        <f t="shared" si="1"/>
        <v>#REF!</v>
      </c>
      <c r="H19" s="511" t="e">
        <f>+#REF!</f>
        <v>#REF!</v>
      </c>
      <c r="I19" s="228" t="e">
        <f t="shared" si="0"/>
        <v>#REF!</v>
      </c>
      <c r="J19" s="511" t="e">
        <f>+#REF!</f>
        <v>#REF!</v>
      </c>
    </row>
    <row r="20" spans="2:10" ht="19.5" thickBot="1" x14ac:dyDescent="0.3">
      <c r="B20" s="1159"/>
      <c r="C20" s="229" t="s">
        <v>354</v>
      </c>
      <c r="D20" s="510" t="e">
        <f>+#REF!</f>
        <v>#REF!</v>
      </c>
      <c r="E20" s="511" t="e">
        <f>+#REF!</f>
        <v>#REF!</v>
      </c>
      <c r="F20" s="511" t="e">
        <f>+#REF!</f>
        <v>#REF!</v>
      </c>
      <c r="G20" s="228" t="e">
        <f t="shared" si="1"/>
        <v>#REF!</v>
      </c>
      <c r="H20" s="515" t="e">
        <f>+#REF!</f>
        <v>#REF!</v>
      </c>
      <c r="I20" s="228" t="e">
        <f t="shared" si="0"/>
        <v>#REF!</v>
      </c>
      <c r="J20" s="515" t="e">
        <f>+#REF!</f>
        <v>#REF!</v>
      </c>
    </row>
    <row r="21" spans="2:10" ht="19.5" thickBot="1" x14ac:dyDescent="0.3">
      <c r="B21" s="1160"/>
      <c r="C21" s="281" t="s">
        <v>353</v>
      </c>
      <c r="D21" s="512" t="e">
        <f>+D19+D20</f>
        <v>#REF!</v>
      </c>
      <c r="E21" s="513" t="e">
        <f>+E19+E20</f>
        <v>#REF!</v>
      </c>
      <c r="F21" s="513" t="e">
        <f>+F19+F20</f>
        <v>#REF!</v>
      </c>
      <c r="G21" s="282" t="e">
        <f t="shared" si="1"/>
        <v>#REF!</v>
      </c>
      <c r="H21" s="513" t="e">
        <f>+H19+H20</f>
        <v>#REF!</v>
      </c>
      <c r="I21" s="282" t="e">
        <f t="shared" si="0"/>
        <v>#REF!</v>
      </c>
      <c r="J21" s="513" t="e">
        <f>+J19+J20</f>
        <v>#REF!</v>
      </c>
    </row>
    <row r="22" spans="2:10" ht="19.5" thickBot="1" x14ac:dyDescent="0.3">
      <c r="B22" s="1161" t="s">
        <v>69</v>
      </c>
      <c r="C22" s="1162"/>
      <c r="D22" s="522" t="e">
        <f>+D8+D12+D15+D18+D21</f>
        <v>#REF!</v>
      </c>
      <c r="E22" s="516" t="e">
        <f>+E8+E12+E15+E18+E21</f>
        <v>#REF!</v>
      </c>
      <c r="F22" s="516" t="e">
        <f>+F8+F12+F15+F18+F21</f>
        <v>#REF!</v>
      </c>
      <c r="G22" s="298" t="e">
        <f>+F22/E22</f>
        <v>#REF!</v>
      </c>
      <c r="H22" s="516" t="e">
        <f>+H8+H12+H15+H18+H21</f>
        <v>#REF!</v>
      </c>
      <c r="I22" s="298" t="e">
        <f>+H22/E22</f>
        <v>#REF!</v>
      </c>
      <c r="J22" s="516" t="e">
        <f>+J8+J12+J15+J18+J21</f>
        <v>#REF!</v>
      </c>
    </row>
    <row r="23" spans="2:10" x14ac:dyDescent="0.25">
      <c r="B23" s="1156"/>
      <c r="C23" s="1157"/>
      <c r="D23" s="1157"/>
      <c r="E23" s="1157"/>
      <c r="F23" s="1157"/>
      <c r="G23" s="1157"/>
      <c r="H23" s="1157"/>
      <c r="I23" s="1157"/>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12" sqref="B12"/>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5" t="s">
        <v>59</v>
      </c>
    </row>
    <row r="3" spans="1:13" ht="24" thickBot="1" x14ac:dyDescent="0.3">
      <c r="A3" s="921" t="s">
        <v>80</v>
      </c>
      <c r="B3" s="922"/>
      <c r="C3" s="922"/>
      <c r="D3" s="922"/>
      <c r="E3" s="922"/>
      <c r="F3" s="922"/>
      <c r="G3" s="922"/>
      <c r="H3" s="922"/>
      <c r="I3" s="922"/>
      <c r="J3" s="922"/>
      <c r="K3" s="922"/>
      <c r="L3" s="923"/>
    </row>
    <row r="4" spans="1:13" ht="48.75" customHeight="1" thickBot="1" x14ac:dyDescent="0.3">
      <c r="A4" s="414" t="s">
        <v>63</v>
      </c>
      <c r="B4" s="415" t="s">
        <v>92</v>
      </c>
      <c r="C4" s="416" t="s">
        <v>41</v>
      </c>
      <c r="D4" s="415" t="s">
        <v>95</v>
      </c>
      <c r="E4" s="415" t="s">
        <v>96</v>
      </c>
      <c r="F4" s="417" t="s">
        <v>24</v>
      </c>
      <c r="G4" s="415" t="s">
        <v>367</v>
      </c>
      <c r="H4" s="415" t="s">
        <v>42</v>
      </c>
      <c r="I4" s="414" t="s">
        <v>25</v>
      </c>
      <c r="J4" s="418" t="s">
        <v>43</v>
      </c>
      <c r="K4" s="417" t="s">
        <v>79</v>
      </c>
      <c r="L4" s="419" t="s">
        <v>44</v>
      </c>
      <c r="M4" s="140"/>
    </row>
    <row r="5" spans="1:13" ht="22.5" customHeight="1" x14ac:dyDescent="0.25">
      <c r="A5" s="141" t="s">
        <v>46</v>
      </c>
      <c r="B5" s="143" t="e">
        <f>+#REF!</f>
        <v>#REF!</v>
      </c>
      <c r="C5" s="143" t="e">
        <f>+#REF!</f>
        <v>#REF!</v>
      </c>
      <c r="D5" s="143" t="e">
        <f>+#REF!</f>
        <v>#REF!</v>
      </c>
      <c r="E5" s="143" t="e">
        <f>+C5-D5</f>
        <v>#REF!</v>
      </c>
      <c r="F5" s="143" t="e">
        <f>+#REF!</f>
        <v>#REF!</v>
      </c>
      <c r="G5" s="261" t="e">
        <f>+F5/E5</f>
        <v>#REF!</v>
      </c>
      <c r="H5" s="143" t="e">
        <f>+E5-F5</f>
        <v>#REF!</v>
      </c>
      <c r="I5" s="143" t="e">
        <f>+#REF!</f>
        <v>#REF!</v>
      </c>
      <c r="J5" s="175" t="e">
        <f t="shared" ref="J5:J12" si="0">+I5/E5</f>
        <v>#REF!</v>
      </c>
      <c r="K5" s="143" t="e">
        <f>+#REF!</f>
        <v>#REF!</v>
      </c>
      <c r="L5" s="176" t="e">
        <f t="shared" ref="L5:L12" si="1">+K5/E5</f>
        <v>#REF!</v>
      </c>
      <c r="M5" s="1"/>
    </row>
    <row r="6" spans="1:13" ht="28.5" customHeight="1" x14ac:dyDescent="0.25">
      <c r="A6" s="142" t="s">
        <v>168</v>
      </c>
      <c r="B6" s="144" t="e">
        <f>+#REF!</f>
        <v>#REF!</v>
      </c>
      <c r="C6" s="144" t="e">
        <f>+#REF!</f>
        <v>#REF!</v>
      </c>
      <c r="D6" s="144" t="e">
        <f>+#REF!</f>
        <v>#REF!</v>
      </c>
      <c r="E6" s="144" t="e">
        <f t="shared" ref="E6:E12" si="2">+C6-D6</f>
        <v>#REF!</v>
      </c>
      <c r="F6" s="144" t="e">
        <f>+#REF!</f>
        <v>#REF!</v>
      </c>
      <c r="G6" s="262" t="e">
        <f t="shared" ref="G6:G12" si="3">+F6/E6</f>
        <v>#REF!</v>
      </c>
      <c r="H6" s="144" t="e">
        <f t="shared" ref="H6:H12" si="4">+E6-F6</f>
        <v>#REF!</v>
      </c>
      <c r="I6" s="144" t="e">
        <f>+#REF!</f>
        <v>#REF!</v>
      </c>
      <c r="J6" s="177" t="e">
        <f t="shared" si="0"/>
        <v>#REF!</v>
      </c>
      <c r="K6" s="144" t="e">
        <f>+#REF!</f>
        <v>#REF!</v>
      </c>
      <c r="L6" s="178" t="e">
        <f t="shared" si="1"/>
        <v>#REF!</v>
      </c>
    </row>
    <row r="7" spans="1:13" ht="29.25" customHeight="1" x14ac:dyDescent="0.25">
      <c r="A7" s="142" t="s">
        <v>67</v>
      </c>
      <c r="B7" s="144" t="e">
        <f>+#REF!</f>
        <v>#REF!</v>
      </c>
      <c r="C7" s="144" t="e">
        <f>+#REF!</f>
        <v>#REF!</v>
      </c>
      <c r="D7" s="144" t="e">
        <f>+#REF!</f>
        <v>#REF!</v>
      </c>
      <c r="E7" s="144" t="e">
        <f t="shared" si="2"/>
        <v>#REF!</v>
      </c>
      <c r="F7" s="144" t="e">
        <f>+#REF!</f>
        <v>#REF!</v>
      </c>
      <c r="G7" s="262">
        <v>0</v>
      </c>
      <c r="H7" s="144" t="e">
        <f t="shared" si="4"/>
        <v>#REF!</v>
      </c>
      <c r="I7" s="144" t="e">
        <f>+#REF!</f>
        <v>#REF!</v>
      </c>
      <c r="J7" s="177">
        <v>0</v>
      </c>
      <c r="K7" s="144" t="e">
        <f>+#REF!</f>
        <v>#REF!</v>
      </c>
      <c r="L7" s="178">
        <v>0</v>
      </c>
    </row>
    <row r="8" spans="1:13" ht="59.25" customHeight="1" x14ac:dyDescent="0.25">
      <c r="A8" s="142" t="s">
        <v>169</v>
      </c>
      <c r="B8" s="144" t="e">
        <f>+#REF!</f>
        <v>#REF!</v>
      </c>
      <c r="C8" s="144" t="e">
        <f>+#REF!</f>
        <v>#REF!</v>
      </c>
      <c r="D8" s="144" t="e">
        <f>+#REF!</f>
        <v>#REF!</v>
      </c>
      <c r="E8" s="144" t="e">
        <f>+#REF!</f>
        <v>#REF!</v>
      </c>
      <c r="F8" s="144" t="e">
        <f>+#REF!</f>
        <v>#REF!</v>
      </c>
      <c r="G8" s="262" t="e">
        <f t="shared" si="3"/>
        <v>#REF!</v>
      </c>
      <c r="H8" s="144" t="e">
        <f t="shared" si="4"/>
        <v>#REF!</v>
      </c>
      <c r="I8" s="144" t="e">
        <f>+#REF!</f>
        <v>#REF!</v>
      </c>
      <c r="J8" s="177" t="e">
        <f t="shared" si="0"/>
        <v>#REF!</v>
      </c>
      <c r="K8" s="144" t="e">
        <f>+#REF!</f>
        <v>#REF!</v>
      </c>
      <c r="L8" s="178" t="e">
        <f t="shared" si="1"/>
        <v>#REF!</v>
      </c>
    </row>
    <row r="9" spans="1:13" ht="24" customHeight="1" x14ac:dyDescent="0.25">
      <c r="A9" s="420" t="s">
        <v>49</v>
      </c>
      <c r="B9" s="421" t="e">
        <f>+#REF!</f>
        <v>#REF!</v>
      </c>
      <c r="C9" s="421" t="e">
        <f>+#REF!</f>
        <v>#REF!</v>
      </c>
      <c r="D9" s="421" t="e">
        <f>+#REF!</f>
        <v>#REF!</v>
      </c>
      <c r="E9" s="421" t="e">
        <f t="shared" si="2"/>
        <v>#REF!</v>
      </c>
      <c r="F9" s="421" t="e">
        <f>SUM(F5:F8)</f>
        <v>#REF!</v>
      </c>
      <c r="G9" s="422" t="e">
        <f t="shared" si="3"/>
        <v>#REF!</v>
      </c>
      <c r="H9" s="421" t="e">
        <f t="shared" si="4"/>
        <v>#REF!</v>
      </c>
      <c r="I9" s="421" t="e">
        <f>+#REF!</f>
        <v>#REF!</v>
      </c>
      <c r="J9" s="423" t="e">
        <f t="shared" si="0"/>
        <v>#REF!</v>
      </c>
      <c r="K9" s="421" t="e">
        <f>+#REF!</f>
        <v>#REF!</v>
      </c>
      <c r="L9" s="423" t="e">
        <f t="shared" si="1"/>
        <v>#REF!</v>
      </c>
    </row>
    <row r="10" spans="1:13" ht="20.25" customHeight="1" x14ac:dyDescent="0.25">
      <c r="A10" s="142" t="s">
        <v>48</v>
      </c>
      <c r="B10" s="144" t="e">
        <f>+#REF!</f>
        <v>#REF!</v>
      </c>
      <c r="C10" s="144" t="e">
        <f>+#REF!</f>
        <v>#REF!</v>
      </c>
      <c r="D10" s="144" t="e">
        <f>+#REF!</f>
        <v>#REF!</v>
      </c>
      <c r="E10" s="144" t="e">
        <f t="shared" si="2"/>
        <v>#REF!</v>
      </c>
      <c r="F10" s="144" t="e">
        <f>+#REF!</f>
        <v>#REF!</v>
      </c>
      <c r="G10" s="262" t="e">
        <f t="shared" si="3"/>
        <v>#REF!</v>
      </c>
      <c r="H10" s="144" t="e">
        <f t="shared" si="4"/>
        <v>#REF!</v>
      </c>
      <c r="I10" s="144" t="e">
        <f>+#REF!</f>
        <v>#REF!</v>
      </c>
      <c r="J10" s="179" t="e">
        <f t="shared" si="0"/>
        <v>#REF!</v>
      </c>
      <c r="K10" s="144" t="e">
        <f>+#REF!</f>
        <v>#REF!</v>
      </c>
      <c r="L10" s="179" t="e">
        <f t="shared" si="1"/>
        <v>#REF!</v>
      </c>
    </row>
    <row r="11" spans="1:13" ht="28.5" customHeight="1" thickBot="1" x14ac:dyDescent="0.3">
      <c r="A11" s="424" t="s">
        <v>81</v>
      </c>
      <c r="B11" s="425" t="e">
        <f>+B10</f>
        <v>#REF!</v>
      </c>
      <c r="C11" s="425" t="e">
        <f>+C10</f>
        <v>#REF!</v>
      </c>
      <c r="D11" s="425" t="e">
        <f>+D10</f>
        <v>#REF!</v>
      </c>
      <c r="E11" s="425" t="e">
        <f t="shared" si="2"/>
        <v>#REF!</v>
      </c>
      <c r="F11" s="425" t="e">
        <f>+F10</f>
        <v>#REF!</v>
      </c>
      <c r="G11" s="426" t="e">
        <f t="shared" si="3"/>
        <v>#REF!</v>
      </c>
      <c r="H11" s="425" t="e">
        <f t="shared" si="4"/>
        <v>#REF!</v>
      </c>
      <c r="I11" s="425" t="e">
        <f>+I10</f>
        <v>#REF!</v>
      </c>
      <c r="J11" s="427" t="e">
        <f t="shared" si="0"/>
        <v>#REF!</v>
      </c>
      <c r="K11" s="425" t="e">
        <f>+K10</f>
        <v>#REF!</v>
      </c>
      <c r="L11" s="427" t="e">
        <f t="shared" si="1"/>
        <v>#REF!</v>
      </c>
    </row>
    <row r="12" spans="1:13" ht="22.5" customHeight="1" thickBot="1" x14ac:dyDescent="0.3">
      <c r="A12" s="428" t="s">
        <v>69</v>
      </c>
      <c r="B12" s="429" t="e">
        <f>+B9+B11</f>
        <v>#REF!</v>
      </c>
      <c r="C12" s="429" t="e">
        <f>+C9+C11</f>
        <v>#REF!</v>
      </c>
      <c r="D12" s="429" t="e">
        <f>+D9+D11</f>
        <v>#REF!</v>
      </c>
      <c r="E12" s="429" t="e">
        <f t="shared" si="2"/>
        <v>#REF!</v>
      </c>
      <c r="F12" s="429" t="e">
        <f>+F9+F11</f>
        <v>#REF!</v>
      </c>
      <c r="G12" s="430" t="e">
        <f t="shared" si="3"/>
        <v>#REF!</v>
      </c>
      <c r="H12" s="429" t="e">
        <f t="shared" si="4"/>
        <v>#REF!</v>
      </c>
      <c r="I12" s="429" t="e">
        <f>+I9+I11</f>
        <v>#REF!</v>
      </c>
      <c r="J12" s="431" t="e">
        <f t="shared" si="0"/>
        <v>#REF!</v>
      </c>
      <c r="K12" s="429" t="e">
        <f>+K9+K11</f>
        <v>#REF!</v>
      </c>
      <c r="L12" s="431"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4" t="s">
        <v>87</v>
      </c>
    </row>
    <row r="3" spans="1:13" ht="29.25" customHeight="1" thickBot="1" x14ac:dyDescent="0.3">
      <c r="A3" s="1163" t="s">
        <v>91</v>
      </c>
      <c r="B3" s="1164"/>
      <c r="C3" s="1164"/>
      <c r="D3" s="1164"/>
      <c r="E3" s="1164"/>
      <c r="F3" s="1164"/>
      <c r="G3" s="1164"/>
      <c r="H3" s="1164"/>
      <c r="I3" s="1164"/>
      <c r="J3" s="1164"/>
      <c r="K3" s="1164"/>
      <c r="L3" s="1165"/>
    </row>
    <row r="4" spans="1:13" ht="52.5" customHeight="1" thickBot="1" x14ac:dyDescent="0.3">
      <c r="A4" s="452" t="s">
        <v>63</v>
      </c>
      <c r="B4" s="433" t="s">
        <v>92</v>
      </c>
      <c r="C4" s="433" t="s">
        <v>41</v>
      </c>
      <c r="D4" s="433" t="s">
        <v>95</v>
      </c>
      <c r="E4" s="433" t="s">
        <v>96</v>
      </c>
      <c r="F4" s="434" t="s">
        <v>24</v>
      </c>
      <c r="G4" s="433" t="s">
        <v>367</v>
      </c>
      <c r="H4" s="434" t="s">
        <v>42</v>
      </c>
      <c r="I4" s="435" t="s">
        <v>25</v>
      </c>
      <c r="J4" s="434" t="s">
        <v>65</v>
      </c>
      <c r="K4" s="434" t="s">
        <v>79</v>
      </c>
      <c r="L4" s="437" t="s">
        <v>44</v>
      </c>
    </row>
    <row r="5" spans="1:13" ht="28.5" customHeight="1" x14ac:dyDescent="0.25">
      <c r="A5" s="162" t="s">
        <v>46</v>
      </c>
      <c r="B5" s="163" t="e">
        <f>+#REF!</f>
        <v>#REF!</v>
      </c>
      <c r="C5" s="164" t="e">
        <f>+#REF!</f>
        <v>#REF!</v>
      </c>
      <c r="D5" s="164" t="e">
        <f>+#REF!</f>
        <v>#REF!</v>
      </c>
      <c r="E5" s="164" t="e">
        <f>+#REF!</f>
        <v>#REF!</v>
      </c>
      <c r="F5" s="164" t="e">
        <f>+#REF!</f>
        <v>#REF!</v>
      </c>
      <c r="G5" s="263" t="e">
        <f>+F5/E5</f>
        <v>#REF!</v>
      </c>
      <c r="H5" s="164" t="e">
        <f t="shared" ref="H5:H11" si="0">+E5-F5</f>
        <v>#REF!</v>
      </c>
      <c r="I5" s="164" t="e">
        <f>+#REF!</f>
        <v>#REF!</v>
      </c>
      <c r="J5" s="165" t="e">
        <f t="shared" ref="J5:J11" si="1">+I5/E5</f>
        <v>#REF!</v>
      </c>
      <c r="K5" s="164" t="e">
        <f>+#REF!</f>
        <v>#REF!</v>
      </c>
      <c r="L5" s="168" t="e">
        <f t="shared" ref="L5:L11" si="2">+K5/E5</f>
        <v>#REF!</v>
      </c>
    </row>
    <row r="6" spans="1:13" ht="34.5" customHeight="1" x14ac:dyDescent="0.25">
      <c r="A6" s="157" t="s">
        <v>168</v>
      </c>
      <c r="B6" s="153" t="e">
        <f>+#REF!</f>
        <v>#REF!</v>
      </c>
      <c r="C6" s="145" t="e">
        <f>+#REF!</f>
        <v>#REF!</v>
      </c>
      <c r="D6" s="145" t="e">
        <f>+#REF!</f>
        <v>#REF!</v>
      </c>
      <c r="E6" s="145" t="e">
        <f>+#REF!</f>
        <v>#REF!</v>
      </c>
      <c r="F6" s="145" t="e">
        <f>+#REF!</f>
        <v>#REF!</v>
      </c>
      <c r="G6" s="264" t="e">
        <f t="shared" ref="G6:G11" si="3">+F6/E6</f>
        <v>#REF!</v>
      </c>
      <c r="H6" s="145" t="e">
        <f t="shared" si="0"/>
        <v>#REF!</v>
      </c>
      <c r="I6" s="145" t="e">
        <f>+#REF!</f>
        <v>#REF!</v>
      </c>
      <c r="J6" s="166" t="e">
        <f t="shared" si="1"/>
        <v>#REF!</v>
      </c>
      <c r="K6" s="145" t="e">
        <f>+#REF!</f>
        <v>#REF!</v>
      </c>
      <c r="L6" s="169" t="e">
        <f t="shared" si="2"/>
        <v>#REF!</v>
      </c>
    </row>
    <row r="7" spans="1:13" ht="48" customHeight="1" x14ac:dyDescent="0.25">
      <c r="A7" s="157" t="s">
        <v>169</v>
      </c>
      <c r="B7" s="153" t="e">
        <f>+#REF!</f>
        <v>#REF!</v>
      </c>
      <c r="C7" s="145" t="e">
        <f>+#REF!</f>
        <v>#REF!</v>
      </c>
      <c r="D7" s="145" t="e">
        <f>+#REF!</f>
        <v>#REF!</v>
      </c>
      <c r="E7" s="145" t="e">
        <f>+#REF!</f>
        <v>#REF!</v>
      </c>
      <c r="F7" s="145" t="e">
        <f>+#REF!+#REF!</f>
        <v>#REF!</v>
      </c>
      <c r="G7" s="264" t="e">
        <f t="shared" si="3"/>
        <v>#REF!</v>
      </c>
      <c r="H7" s="145" t="e">
        <f t="shared" si="0"/>
        <v>#REF!</v>
      </c>
      <c r="I7" s="145" t="e">
        <f>+#REF!+#REF!</f>
        <v>#REF!</v>
      </c>
      <c r="J7" s="166" t="e">
        <f t="shared" si="1"/>
        <v>#REF!</v>
      </c>
      <c r="K7" s="145" t="e">
        <f>+#REF!</f>
        <v>#REF!</v>
      </c>
      <c r="L7" s="169" t="e">
        <f t="shared" si="2"/>
        <v>#REF!</v>
      </c>
    </row>
    <row r="8" spans="1:13" ht="27" customHeight="1" x14ac:dyDescent="0.25">
      <c r="A8" s="459" t="s">
        <v>49</v>
      </c>
      <c r="B8" s="460" t="e">
        <f>+#REF!</f>
        <v>#REF!</v>
      </c>
      <c r="C8" s="461" t="e">
        <f>+#REF!</f>
        <v>#REF!</v>
      </c>
      <c r="D8" s="461" t="e">
        <f>+#REF!</f>
        <v>#REF!</v>
      </c>
      <c r="E8" s="461" t="e">
        <f>+#REF!</f>
        <v>#REF!</v>
      </c>
      <c r="F8" s="461" t="e">
        <f>SUM(F5:F7)</f>
        <v>#REF!</v>
      </c>
      <c r="G8" s="462" t="e">
        <f t="shared" si="3"/>
        <v>#REF!</v>
      </c>
      <c r="H8" s="461" t="e">
        <f t="shared" si="0"/>
        <v>#REF!</v>
      </c>
      <c r="I8" s="461" t="e">
        <f>SUM(I5:I7)</f>
        <v>#REF!</v>
      </c>
      <c r="J8" s="463" t="e">
        <f>+I8/E8</f>
        <v>#REF!</v>
      </c>
      <c r="K8" s="461" t="e">
        <f>+#REF!</f>
        <v>#REF!</v>
      </c>
      <c r="L8" s="464" t="e">
        <f t="shared" si="2"/>
        <v>#REF!</v>
      </c>
    </row>
    <row r="9" spans="1:13" ht="25.5" customHeight="1" x14ac:dyDescent="0.25">
      <c r="A9" s="154" t="s">
        <v>48</v>
      </c>
      <c r="B9" s="153" t="e">
        <f>+#REF!</f>
        <v>#REF!</v>
      </c>
      <c r="C9" s="145" t="e">
        <f>+#REF!</f>
        <v>#REF!</v>
      </c>
      <c r="D9" s="148" t="e">
        <f>+#REF!</f>
        <v>#REF!</v>
      </c>
      <c r="E9" s="148" t="e">
        <f>+#REF!</f>
        <v>#REF!</v>
      </c>
      <c r="F9" s="145" t="e">
        <f>+#REF!</f>
        <v>#REF!</v>
      </c>
      <c r="G9" s="265" t="e">
        <f t="shared" si="3"/>
        <v>#REF!</v>
      </c>
      <c r="H9" s="145" t="e">
        <f t="shared" si="0"/>
        <v>#REF!</v>
      </c>
      <c r="I9" s="145" t="e">
        <f>+#REF!</f>
        <v>#REF!</v>
      </c>
      <c r="J9" s="167" t="e">
        <f t="shared" si="1"/>
        <v>#REF!</v>
      </c>
      <c r="K9" s="145" t="e">
        <f>+#REF!</f>
        <v>#REF!</v>
      </c>
      <c r="L9" s="170" t="e">
        <f t="shared" si="2"/>
        <v>#REF!</v>
      </c>
      <c r="M9" s="41"/>
    </row>
    <row r="10" spans="1:13" ht="28.5" customHeight="1" thickBot="1" x14ac:dyDescent="0.3">
      <c r="A10" s="465" t="s">
        <v>81</v>
      </c>
      <c r="B10" s="466" t="e">
        <f>+#REF!</f>
        <v>#REF!</v>
      </c>
      <c r="C10" s="467" t="e">
        <f>+#REF!</f>
        <v>#REF!</v>
      </c>
      <c r="D10" s="467" t="e">
        <f>+#REF!</f>
        <v>#REF!</v>
      </c>
      <c r="E10" s="467" t="e">
        <f>+#REF!</f>
        <v>#REF!</v>
      </c>
      <c r="F10" s="467" t="e">
        <f>+F9</f>
        <v>#REF!</v>
      </c>
      <c r="G10" s="468" t="e">
        <f t="shared" si="3"/>
        <v>#REF!</v>
      </c>
      <c r="H10" s="467" t="e">
        <f t="shared" si="0"/>
        <v>#REF!</v>
      </c>
      <c r="I10" s="467" t="e">
        <f>+#REF!</f>
        <v>#REF!</v>
      </c>
      <c r="J10" s="469" t="e">
        <f t="shared" si="1"/>
        <v>#REF!</v>
      </c>
      <c r="K10" s="467" t="e">
        <f>+#REF!</f>
        <v>#REF!</v>
      </c>
      <c r="L10" s="470" t="e">
        <f t="shared" si="2"/>
        <v>#REF!</v>
      </c>
    </row>
    <row r="11" spans="1:13" ht="24.75" customHeight="1" thickBot="1" x14ac:dyDescent="0.3">
      <c r="A11" s="453" t="s">
        <v>69</v>
      </c>
      <c r="B11" s="454" t="e">
        <f>+B10+B8</f>
        <v>#REF!</v>
      </c>
      <c r="C11" s="455" t="e">
        <f>+C10+C8</f>
        <v>#REF!</v>
      </c>
      <c r="D11" s="455" t="e">
        <f>+D10+D8</f>
        <v>#REF!</v>
      </c>
      <c r="E11" s="455" t="e">
        <f>+E10+E8</f>
        <v>#REF!</v>
      </c>
      <c r="F11" s="455" t="e">
        <f>+F10+F8</f>
        <v>#REF!</v>
      </c>
      <c r="G11" s="456" t="e">
        <f t="shared" si="3"/>
        <v>#REF!</v>
      </c>
      <c r="H11" s="455" t="e">
        <f t="shared" si="0"/>
        <v>#REF!</v>
      </c>
      <c r="I11" s="455" t="e">
        <f>+I10+I8</f>
        <v>#REF!</v>
      </c>
      <c r="J11" s="457" t="e">
        <f t="shared" si="1"/>
        <v>#REF!</v>
      </c>
      <c r="K11" s="455" t="e">
        <f>+K10+K8</f>
        <v>#REF!</v>
      </c>
      <c r="L11" s="458"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4" t="s">
        <v>87</v>
      </c>
    </row>
    <row r="4" spans="1:12" ht="24" thickBot="1" x14ac:dyDescent="0.3">
      <c r="A4" s="921" t="s">
        <v>90</v>
      </c>
      <c r="B4" s="922"/>
      <c r="C4" s="922"/>
      <c r="D4" s="922"/>
      <c r="E4" s="922"/>
      <c r="F4" s="922"/>
      <c r="G4" s="922"/>
      <c r="H4" s="922"/>
      <c r="I4" s="922"/>
      <c r="J4" s="922"/>
      <c r="K4" s="922"/>
      <c r="L4" s="923"/>
    </row>
    <row r="5" spans="1:12" ht="45.75" customHeight="1" thickBot="1" x14ac:dyDescent="0.3">
      <c r="A5" s="471" t="s">
        <v>63</v>
      </c>
      <c r="B5" s="472" t="s">
        <v>92</v>
      </c>
      <c r="C5" s="472" t="s">
        <v>41</v>
      </c>
      <c r="D5" s="472" t="s">
        <v>95</v>
      </c>
      <c r="E5" s="472" t="s">
        <v>96</v>
      </c>
      <c r="F5" s="473" t="s">
        <v>24</v>
      </c>
      <c r="G5" s="472" t="s">
        <v>367</v>
      </c>
      <c r="H5" s="472" t="s">
        <v>173</v>
      </c>
      <c r="I5" s="474" t="s">
        <v>25</v>
      </c>
      <c r="J5" s="475" t="s">
        <v>43</v>
      </c>
      <c r="K5" s="473" t="s">
        <v>79</v>
      </c>
      <c r="L5" s="476" t="s">
        <v>44</v>
      </c>
    </row>
    <row r="6" spans="1:12" ht="39.75" customHeight="1" x14ac:dyDescent="0.25">
      <c r="A6" s="180" t="s">
        <v>46</v>
      </c>
      <c r="B6" s="181" t="e">
        <f>+#REF!</f>
        <v>#REF!</v>
      </c>
      <c r="C6" s="182" t="e">
        <f>+#REF!</f>
        <v>#REF!</v>
      </c>
      <c r="D6" s="182" t="e">
        <f>+#REF!</f>
        <v>#REF!</v>
      </c>
      <c r="E6" s="182" t="e">
        <f>+#REF!</f>
        <v>#REF!</v>
      </c>
      <c r="F6" s="184" t="e">
        <f>+#REF!</f>
        <v>#REF!</v>
      </c>
      <c r="G6" s="266" t="e">
        <f>+F6/E6</f>
        <v>#REF!</v>
      </c>
      <c r="H6" s="185" t="e">
        <f t="shared" ref="H6:H13" si="0">+E6-F6</f>
        <v>#REF!</v>
      </c>
      <c r="I6" s="182" t="e">
        <f>+#REF!</f>
        <v>#REF!</v>
      </c>
      <c r="J6" s="183" t="e">
        <f t="shared" ref="J6:J13" si="1">+I6/E6</f>
        <v>#REF!</v>
      </c>
      <c r="K6" s="182" t="e">
        <f>+#REF!</f>
        <v>#REF!</v>
      </c>
      <c r="L6" s="186" t="e">
        <f t="shared" ref="L6:L13" si="2">+K6/E6</f>
        <v>#REF!</v>
      </c>
    </row>
    <row r="7" spans="1:12" ht="25.5" x14ac:dyDescent="0.25">
      <c r="A7" s="158" t="s">
        <v>168</v>
      </c>
      <c r="B7" s="187" t="e">
        <f>+#REF!</f>
        <v>#REF!</v>
      </c>
      <c r="C7" s="188" t="e">
        <f>+#REF!</f>
        <v>#REF!</v>
      </c>
      <c r="D7" s="188" t="e">
        <f>+#REF!</f>
        <v>#REF!</v>
      </c>
      <c r="E7" s="188" t="e">
        <f>+#REF!</f>
        <v>#REF!</v>
      </c>
      <c r="F7" s="147" t="e">
        <f>+#REF!</f>
        <v>#REF!</v>
      </c>
      <c r="G7" s="264" t="e">
        <f t="shared" ref="G7:G13" si="3">+F7/E7</f>
        <v>#REF!</v>
      </c>
      <c r="H7" s="189" t="e">
        <f t="shared" si="0"/>
        <v>#REF!</v>
      </c>
      <c r="I7" s="188" t="e">
        <f>+#REF!</f>
        <v>#REF!</v>
      </c>
      <c r="J7" s="146" t="e">
        <f t="shared" si="1"/>
        <v>#REF!</v>
      </c>
      <c r="K7" s="188" t="e">
        <f>+#REF!</f>
        <v>#REF!</v>
      </c>
      <c r="L7" s="155" t="e">
        <f t="shared" si="2"/>
        <v>#REF!</v>
      </c>
    </row>
    <row r="8" spans="1:12" ht="34.5" customHeight="1" x14ac:dyDescent="0.25">
      <c r="A8" s="158" t="s">
        <v>67</v>
      </c>
      <c r="B8" s="187" t="e">
        <f>+#REF!</f>
        <v>#REF!</v>
      </c>
      <c r="C8" s="188" t="e">
        <f>+#REF!</f>
        <v>#REF!</v>
      </c>
      <c r="D8" s="188" t="e">
        <f>+#REF!</f>
        <v>#REF!</v>
      </c>
      <c r="E8" s="188" t="e">
        <f>+#REF!</f>
        <v>#REF!</v>
      </c>
      <c r="F8" s="147" t="e">
        <f>+#REF!</f>
        <v>#REF!</v>
      </c>
      <c r="G8" s="264" t="e">
        <f t="shared" si="3"/>
        <v>#REF!</v>
      </c>
      <c r="H8" s="189" t="e">
        <f t="shared" si="0"/>
        <v>#REF!</v>
      </c>
      <c r="I8" s="188" t="e">
        <f>+#REF!</f>
        <v>#REF!</v>
      </c>
      <c r="J8" s="146" t="e">
        <f t="shared" si="1"/>
        <v>#REF!</v>
      </c>
      <c r="K8" s="188" t="e">
        <f>+#REF!</f>
        <v>#REF!</v>
      </c>
      <c r="L8" s="155" t="e">
        <f t="shared" si="2"/>
        <v>#REF!</v>
      </c>
    </row>
    <row r="9" spans="1:12" ht="38.25" x14ac:dyDescent="0.25">
      <c r="A9" s="158" t="s">
        <v>169</v>
      </c>
      <c r="B9" s="187" t="e">
        <f>+#REF!</f>
        <v>#REF!</v>
      </c>
      <c r="C9" s="188" t="e">
        <f>+#REF!</f>
        <v>#REF!</v>
      </c>
      <c r="D9" s="188" t="e">
        <f>+#REF!</f>
        <v>#REF!</v>
      </c>
      <c r="E9" s="188" t="e">
        <f>+#REF!</f>
        <v>#REF!</v>
      </c>
      <c r="F9" s="147" t="e">
        <f>+#REF!</f>
        <v>#REF!</v>
      </c>
      <c r="G9" s="264" t="e">
        <f t="shared" si="3"/>
        <v>#REF!</v>
      </c>
      <c r="H9" s="189" t="e">
        <f t="shared" si="0"/>
        <v>#REF!</v>
      </c>
      <c r="I9" s="188" t="e">
        <f>+#REF!</f>
        <v>#REF!</v>
      </c>
      <c r="J9" s="146" t="e">
        <f t="shared" si="1"/>
        <v>#REF!</v>
      </c>
      <c r="K9" s="188" t="e">
        <f>+#REF!</f>
        <v>#REF!</v>
      </c>
      <c r="L9" s="155" t="e">
        <f t="shared" si="2"/>
        <v>#REF!</v>
      </c>
    </row>
    <row r="10" spans="1:12" ht="23.25" customHeight="1" x14ac:dyDescent="0.25">
      <c r="A10" s="438" t="s">
        <v>49</v>
      </c>
      <c r="B10" s="483" t="e">
        <f>+#REF!</f>
        <v>#REF!</v>
      </c>
      <c r="C10" s="484" t="e">
        <f>+#REF!</f>
        <v>#REF!</v>
      </c>
      <c r="D10" s="484" t="e">
        <f>+#REF!</f>
        <v>#REF!</v>
      </c>
      <c r="E10" s="484" t="e">
        <f>+#REF!</f>
        <v>#REF!</v>
      </c>
      <c r="F10" s="485" t="e">
        <f>SUM(F6:F9)</f>
        <v>#REF!</v>
      </c>
      <c r="G10" s="462" t="e">
        <f t="shared" si="3"/>
        <v>#REF!</v>
      </c>
      <c r="H10" s="486" t="e">
        <f t="shared" si="0"/>
        <v>#REF!</v>
      </c>
      <c r="I10" s="484" t="e">
        <f>+#REF!</f>
        <v>#REF!</v>
      </c>
      <c r="J10" s="487" t="e">
        <f t="shared" si="1"/>
        <v>#REF!</v>
      </c>
      <c r="K10" s="484" t="e">
        <f>+#REF!</f>
        <v>#REF!</v>
      </c>
      <c r="L10" s="488" t="e">
        <f t="shared" si="2"/>
        <v>#REF!</v>
      </c>
    </row>
    <row r="11" spans="1:12" ht="26.25" customHeight="1" x14ac:dyDescent="0.25">
      <c r="A11" s="158" t="s">
        <v>48</v>
      </c>
      <c r="B11" s="187" t="e">
        <f>+#REF!</f>
        <v>#REF!</v>
      </c>
      <c r="C11" s="188" t="e">
        <f>+#REF!</f>
        <v>#REF!</v>
      </c>
      <c r="D11" s="190" t="e">
        <f>+#REF!</f>
        <v>#REF!</v>
      </c>
      <c r="E11" s="190" t="e">
        <f>+#REF!</f>
        <v>#REF!</v>
      </c>
      <c r="F11" s="147" t="e">
        <f>+#REF!</f>
        <v>#REF!</v>
      </c>
      <c r="G11" s="267" t="e">
        <f t="shared" si="3"/>
        <v>#REF!</v>
      </c>
      <c r="H11" s="189" t="e">
        <f t="shared" si="0"/>
        <v>#REF!</v>
      </c>
      <c r="I11" s="188" t="e">
        <f>+#REF!</f>
        <v>#REF!</v>
      </c>
      <c r="J11" s="149" t="e">
        <f t="shared" si="1"/>
        <v>#REF!</v>
      </c>
      <c r="K11" s="188" t="e">
        <f>+#REF!</f>
        <v>#REF!</v>
      </c>
      <c r="L11" s="156" t="e">
        <f t="shared" si="2"/>
        <v>#REF!</v>
      </c>
    </row>
    <row r="12" spans="1:12" ht="28.5" customHeight="1" thickBot="1" x14ac:dyDescent="0.3">
      <c r="A12" s="444" t="s">
        <v>81</v>
      </c>
      <c r="B12" s="489" t="e">
        <f>+B11</f>
        <v>#REF!</v>
      </c>
      <c r="C12" s="490" t="e">
        <f>+C11</f>
        <v>#REF!</v>
      </c>
      <c r="D12" s="490" t="e">
        <f>+D11</f>
        <v>#REF!</v>
      </c>
      <c r="E12" s="490" t="e">
        <f>+E11</f>
        <v>#REF!</v>
      </c>
      <c r="F12" s="491" t="e">
        <f>+F11</f>
        <v>#REF!</v>
      </c>
      <c r="G12" s="468" t="e">
        <f t="shared" si="3"/>
        <v>#REF!</v>
      </c>
      <c r="H12" s="492" t="e">
        <f t="shared" si="0"/>
        <v>#REF!</v>
      </c>
      <c r="I12" s="490" t="e">
        <f>+I11</f>
        <v>#REF!</v>
      </c>
      <c r="J12" s="468" t="e">
        <f t="shared" si="1"/>
        <v>#REF!</v>
      </c>
      <c r="K12" s="490" t="e">
        <f>+K11</f>
        <v>#REF!</v>
      </c>
      <c r="L12" s="493" t="e">
        <f t="shared" si="2"/>
        <v>#REF!</v>
      </c>
    </row>
    <row r="13" spans="1:12" ht="37.5" customHeight="1" thickBot="1" x14ac:dyDescent="0.3">
      <c r="A13" s="432" t="s">
        <v>69</v>
      </c>
      <c r="B13" s="477" t="e">
        <f>+B12+B10</f>
        <v>#REF!</v>
      </c>
      <c r="C13" s="478" t="e">
        <f>+C12+C10</f>
        <v>#REF!</v>
      </c>
      <c r="D13" s="478" t="e">
        <f>+D12+D10</f>
        <v>#REF!</v>
      </c>
      <c r="E13" s="478" t="e">
        <f>+E12+E10</f>
        <v>#REF!</v>
      </c>
      <c r="F13" s="479" t="e">
        <f>+F12+F10</f>
        <v>#REF!</v>
      </c>
      <c r="G13" s="456" t="e">
        <f t="shared" si="3"/>
        <v>#REF!</v>
      </c>
      <c r="H13" s="480" t="e">
        <f t="shared" si="0"/>
        <v>#REF!</v>
      </c>
      <c r="I13" s="478" t="e">
        <f>+I12+I10</f>
        <v>#REF!</v>
      </c>
      <c r="J13" s="481" t="e">
        <f t="shared" si="1"/>
        <v>#REF!</v>
      </c>
      <c r="K13" s="478" t="e">
        <f>+K12+K10</f>
        <v>#REF!</v>
      </c>
      <c r="L13" s="482"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F6" sqref="F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0" t="s">
        <v>87</v>
      </c>
    </row>
    <row r="3" spans="1:13" ht="24" thickBot="1" x14ac:dyDescent="0.3">
      <c r="A3" s="921" t="s">
        <v>82</v>
      </c>
      <c r="B3" s="922"/>
      <c r="C3" s="922"/>
      <c r="D3" s="922"/>
      <c r="E3" s="922"/>
      <c r="F3" s="922"/>
      <c r="G3" s="922"/>
      <c r="H3" s="922"/>
      <c r="I3" s="922"/>
      <c r="J3" s="922"/>
      <c r="K3" s="922"/>
      <c r="L3" s="923"/>
    </row>
    <row r="4" spans="1:13" ht="43.5" customHeight="1" thickBot="1" x14ac:dyDescent="0.3">
      <c r="A4" s="432" t="s">
        <v>63</v>
      </c>
      <c r="B4" s="433" t="s">
        <v>92</v>
      </c>
      <c r="C4" s="433" t="s">
        <v>41</v>
      </c>
      <c r="D4" s="433" t="s">
        <v>95</v>
      </c>
      <c r="E4" s="433" t="s">
        <v>96</v>
      </c>
      <c r="F4" s="433" t="s">
        <v>24</v>
      </c>
      <c r="G4" s="433" t="s">
        <v>367</v>
      </c>
      <c r="H4" s="434" t="s">
        <v>42</v>
      </c>
      <c r="I4" s="435" t="s">
        <v>25</v>
      </c>
      <c r="J4" s="436" t="s">
        <v>78</v>
      </c>
      <c r="K4" s="434" t="s">
        <v>79</v>
      </c>
      <c r="L4" s="437" t="s">
        <v>44</v>
      </c>
    </row>
    <row r="5" spans="1:13" ht="23.25" customHeight="1" x14ac:dyDescent="0.25">
      <c r="A5" s="159" t="s">
        <v>46</v>
      </c>
      <c r="B5" s="160" t="e">
        <f>+#REF!</f>
        <v>#REF!</v>
      </c>
      <c r="C5" s="160" t="e">
        <f>+#REF!</f>
        <v>#REF!</v>
      </c>
      <c r="D5" s="160" t="e">
        <f>+#REF!</f>
        <v>#REF!</v>
      </c>
      <c r="E5" s="160" t="e">
        <f>+#REF!</f>
        <v>#REF!</v>
      </c>
      <c r="F5" s="161" t="e">
        <f>+#REF!</f>
        <v>#REF!</v>
      </c>
      <c r="G5" s="160" t="e">
        <f>+F5/E5</f>
        <v>#REF!</v>
      </c>
      <c r="H5" s="160" t="e">
        <f>+E5-F5</f>
        <v>#REF!</v>
      </c>
      <c r="I5" s="160" t="e">
        <f>+#REF!</f>
        <v>#REF!</v>
      </c>
      <c r="J5" s="171" t="e">
        <f t="shared" ref="J5:J11" si="0">+I5/E5</f>
        <v>#REF!</v>
      </c>
      <c r="K5" s="160" t="e">
        <f>+#REF!</f>
        <v>#REF!</v>
      </c>
      <c r="L5" s="173" t="e">
        <f t="shared" ref="L5:L14" si="1">+K5/E5</f>
        <v>#REF!</v>
      </c>
      <c r="M5" s="1"/>
    </row>
    <row r="6" spans="1:13" ht="28.5" customHeight="1" x14ac:dyDescent="0.25">
      <c r="A6" s="158" t="s">
        <v>168</v>
      </c>
      <c r="B6" s="150" t="e">
        <f>+#REF!</f>
        <v>#REF!</v>
      </c>
      <c r="C6" s="150" t="e">
        <f>+#REF!</f>
        <v>#REF!</v>
      </c>
      <c r="D6" s="150" t="e">
        <f>+#REF!</f>
        <v>#REF!</v>
      </c>
      <c r="E6" s="150" t="e">
        <f>+#REF!</f>
        <v>#REF!</v>
      </c>
      <c r="F6" s="895" t="e">
        <f>+#REF!</f>
        <v>#REF!</v>
      </c>
      <c r="G6" s="279" t="e">
        <f t="shared" ref="G6:G14" si="2">+F6/E6</f>
        <v>#REF!</v>
      </c>
      <c r="H6" s="150" t="e">
        <f t="shared" ref="H6:H14" si="3">+E6-F6</f>
        <v>#REF!</v>
      </c>
      <c r="I6" s="150" t="e">
        <f>+#REF!</f>
        <v>#REF!</v>
      </c>
      <c r="J6" s="172" t="e">
        <f t="shared" si="0"/>
        <v>#REF!</v>
      </c>
      <c r="K6" s="150" t="e">
        <f>+#REF!</f>
        <v>#REF!</v>
      </c>
      <c r="L6" s="174" t="e">
        <f t="shared" si="1"/>
        <v>#REF!</v>
      </c>
    </row>
    <row r="7" spans="1:13" ht="22.5" customHeight="1" x14ac:dyDescent="0.25">
      <c r="A7" s="158" t="s">
        <v>67</v>
      </c>
      <c r="B7" s="150" t="e">
        <f>+#REF!</f>
        <v>#REF!</v>
      </c>
      <c r="C7" s="150" t="e">
        <f>+#REF!</f>
        <v>#REF!</v>
      </c>
      <c r="D7" s="150" t="e">
        <f>+#REF!</f>
        <v>#REF!</v>
      </c>
      <c r="E7" s="150" t="e">
        <f>+#REF!</f>
        <v>#REF!</v>
      </c>
      <c r="F7" s="151" t="e">
        <f>+#REF!</f>
        <v>#REF!</v>
      </c>
      <c r="G7" s="279" t="e">
        <f t="shared" si="2"/>
        <v>#REF!</v>
      </c>
      <c r="H7" s="150" t="e">
        <f t="shared" si="3"/>
        <v>#REF!</v>
      </c>
      <c r="I7" s="150" t="e">
        <f>+#REF!</f>
        <v>#REF!</v>
      </c>
      <c r="J7" s="172" t="e">
        <f t="shared" si="0"/>
        <v>#REF!</v>
      </c>
      <c r="K7" s="150" t="e">
        <f>+#REF!</f>
        <v>#REF!</v>
      </c>
      <c r="L7" s="174" t="e">
        <f t="shared" si="1"/>
        <v>#REF!</v>
      </c>
    </row>
    <row r="8" spans="1:13" ht="30.75" customHeight="1" x14ac:dyDescent="0.25">
      <c r="A8" s="158" t="s">
        <v>170</v>
      </c>
      <c r="B8" s="150" t="e">
        <f>+#REF!</f>
        <v>#REF!</v>
      </c>
      <c r="C8" s="150" t="e">
        <f>+#REF!</f>
        <v>#REF!</v>
      </c>
      <c r="D8" s="150" t="e">
        <f>+#REF!</f>
        <v>#REF!</v>
      </c>
      <c r="E8" s="150" t="e">
        <f>+#REF!</f>
        <v>#REF!</v>
      </c>
      <c r="F8" s="151" t="e">
        <f>+#REF!</f>
        <v>#REF!</v>
      </c>
      <c r="G8" s="279" t="e">
        <f t="shared" si="2"/>
        <v>#REF!</v>
      </c>
      <c r="H8" s="150" t="e">
        <f t="shared" si="3"/>
        <v>#REF!</v>
      </c>
      <c r="I8" s="150" t="e">
        <f>+#REF!</f>
        <v>#REF!</v>
      </c>
      <c r="J8" s="172" t="e">
        <f t="shared" si="0"/>
        <v>#REF!</v>
      </c>
      <c r="K8" s="150" t="e">
        <f>+#REF!</f>
        <v>#REF!</v>
      </c>
      <c r="L8" s="174" t="e">
        <f t="shared" si="1"/>
        <v>#REF!</v>
      </c>
    </row>
    <row r="9" spans="1:13" ht="43.5" customHeight="1" x14ac:dyDescent="0.25">
      <c r="A9" s="158" t="s">
        <v>169</v>
      </c>
      <c r="B9" s="150" t="e">
        <f>+#REF!</f>
        <v>#REF!</v>
      </c>
      <c r="C9" s="150" t="e">
        <f>+#REF!</f>
        <v>#REF!</v>
      </c>
      <c r="D9" s="150" t="e">
        <f>+#REF!</f>
        <v>#REF!</v>
      </c>
      <c r="E9" s="150" t="e">
        <f>+#REF!</f>
        <v>#REF!</v>
      </c>
      <c r="F9" s="151" t="e">
        <f>+#REF!</f>
        <v>#REF!</v>
      </c>
      <c r="G9" s="279" t="e">
        <f t="shared" si="2"/>
        <v>#REF!</v>
      </c>
      <c r="H9" s="150" t="e">
        <f t="shared" si="3"/>
        <v>#REF!</v>
      </c>
      <c r="I9" s="150" t="e">
        <f>+#REF!</f>
        <v>#REF!</v>
      </c>
      <c r="J9" s="172" t="e">
        <f t="shared" si="0"/>
        <v>#REF!</v>
      </c>
      <c r="K9" s="150" t="e">
        <f>+#REF!</f>
        <v>#REF!</v>
      </c>
      <c r="L9" s="174" t="e">
        <f t="shared" si="1"/>
        <v>#REF!</v>
      </c>
    </row>
    <row r="10" spans="1:13" ht="31.5" customHeight="1" x14ac:dyDescent="0.25">
      <c r="A10" s="158" t="s">
        <v>383</v>
      </c>
      <c r="B10" s="150" t="e">
        <f>+#REF!</f>
        <v>#REF!</v>
      </c>
      <c r="C10" s="150" t="e">
        <f>+#REF!</f>
        <v>#REF!</v>
      </c>
      <c r="D10" s="150" t="e">
        <f>+#REF!</f>
        <v>#REF!</v>
      </c>
      <c r="E10" s="150" t="e">
        <f>+#REF!</f>
        <v>#REF!</v>
      </c>
      <c r="F10" s="151" t="e">
        <f>+#REF!</f>
        <v>#REF!</v>
      </c>
      <c r="G10" s="279" t="e">
        <f t="shared" si="2"/>
        <v>#REF!</v>
      </c>
      <c r="H10" s="150" t="e">
        <f t="shared" si="3"/>
        <v>#REF!</v>
      </c>
      <c r="I10" s="150" t="e">
        <f>+#REF!</f>
        <v>#REF!</v>
      </c>
      <c r="J10" s="172" t="e">
        <f t="shared" si="0"/>
        <v>#REF!</v>
      </c>
      <c r="K10" s="150" t="e">
        <f>+#REF!</f>
        <v>#REF!</v>
      </c>
      <c r="L10" s="174" t="e">
        <f t="shared" si="1"/>
        <v>#REF!</v>
      </c>
    </row>
    <row r="11" spans="1:13" ht="23.25" customHeight="1" x14ac:dyDescent="0.25">
      <c r="A11" s="438" t="s">
        <v>49</v>
      </c>
      <c r="B11" s="439" t="e">
        <f>+#REF!</f>
        <v>#REF!</v>
      </c>
      <c r="C11" s="439" t="e">
        <f>+#REF!</f>
        <v>#REF!</v>
      </c>
      <c r="D11" s="439" t="e">
        <f>+#REF!</f>
        <v>#REF!</v>
      </c>
      <c r="E11" s="439" t="e">
        <f>+#REF!</f>
        <v>#REF!</v>
      </c>
      <c r="F11" s="440" t="e">
        <f>SUM(F5:F9)</f>
        <v>#REF!</v>
      </c>
      <c r="G11" s="441" t="e">
        <f t="shared" si="2"/>
        <v>#REF!</v>
      </c>
      <c r="H11" s="440" t="e">
        <f t="shared" si="3"/>
        <v>#REF!</v>
      </c>
      <c r="I11" s="439" t="e">
        <f>+#REF!</f>
        <v>#REF!</v>
      </c>
      <c r="J11" s="442" t="e">
        <f t="shared" si="0"/>
        <v>#REF!</v>
      </c>
      <c r="K11" s="439" t="e">
        <f>+#REF!</f>
        <v>#REF!</v>
      </c>
      <c r="L11" s="443" t="e">
        <f t="shared" si="1"/>
        <v>#REF!</v>
      </c>
    </row>
    <row r="12" spans="1:13" ht="19.5" customHeight="1" x14ac:dyDescent="0.25">
      <c r="A12" s="158" t="s">
        <v>81</v>
      </c>
      <c r="B12" s="150" t="e">
        <f>+#REF!</f>
        <v>#REF!</v>
      </c>
      <c r="C12" s="150" t="e">
        <f>+#REF!</f>
        <v>#REF!</v>
      </c>
      <c r="D12" s="150" t="e">
        <f>+#REF!</f>
        <v>#REF!</v>
      </c>
      <c r="E12" s="152" t="e">
        <f>+#REF!</f>
        <v>#REF!</v>
      </c>
      <c r="F12" s="151" t="e">
        <f>+#REF!</f>
        <v>#REF!</v>
      </c>
      <c r="G12" s="280">
        <v>0</v>
      </c>
      <c r="H12" s="151" t="e">
        <f t="shared" si="3"/>
        <v>#REF!</v>
      </c>
      <c r="I12" s="150" t="e">
        <f>+#REF!</f>
        <v>#REF!</v>
      </c>
      <c r="J12" s="172">
        <v>0</v>
      </c>
      <c r="K12" s="150" t="e">
        <f>+#REF!</f>
        <v>#REF!</v>
      </c>
      <c r="L12" s="174">
        <v>0</v>
      </c>
    </row>
    <row r="13" spans="1:13" ht="21" customHeight="1" thickBot="1" x14ac:dyDescent="0.3">
      <c r="A13" s="444" t="s">
        <v>68</v>
      </c>
      <c r="B13" s="445" t="e">
        <f t="shared" ref="B13:K13" si="4">+B12</f>
        <v>#REF!</v>
      </c>
      <c r="C13" s="445" t="e">
        <f t="shared" si="4"/>
        <v>#REF!</v>
      </c>
      <c r="D13" s="445" t="e">
        <f t="shared" si="4"/>
        <v>#REF!</v>
      </c>
      <c r="E13" s="445" t="e">
        <f t="shared" si="4"/>
        <v>#REF!</v>
      </c>
      <c r="F13" s="446" t="e">
        <f>+F12</f>
        <v>#REF!</v>
      </c>
      <c r="G13" s="447">
        <v>0</v>
      </c>
      <c r="H13" s="446" t="e">
        <f t="shared" si="3"/>
        <v>#REF!</v>
      </c>
      <c r="I13" s="445" t="e">
        <f t="shared" si="4"/>
        <v>#REF!</v>
      </c>
      <c r="J13" s="172">
        <v>0</v>
      </c>
      <c r="K13" s="445" t="e">
        <f t="shared" si="4"/>
        <v>#REF!</v>
      </c>
      <c r="L13" s="174">
        <v>0</v>
      </c>
    </row>
    <row r="14" spans="1:13" ht="21.75" customHeight="1" thickBot="1" x14ac:dyDescent="0.3">
      <c r="A14" s="432" t="s">
        <v>69</v>
      </c>
      <c r="B14" s="448" t="e">
        <f>+B11+B13</f>
        <v>#REF!</v>
      </c>
      <c r="C14" s="448" t="e">
        <f>+C11+C13</f>
        <v>#REF!</v>
      </c>
      <c r="D14" s="448" t="e">
        <f>+D11+D13</f>
        <v>#REF!</v>
      </c>
      <c r="E14" s="448" t="e">
        <f>+E11+E13</f>
        <v>#REF!</v>
      </c>
      <c r="F14" s="448" t="e">
        <f>+F11+F13</f>
        <v>#REF!</v>
      </c>
      <c r="G14" s="449" t="e">
        <f t="shared" si="2"/>
        <v>#REF!</v>
      </c>
      <c r="H14" s="448" t="e">
        <f t="shared" si="3"/>
        <v>#REF!</v>
      </c>
      <c r="I14" s="448" t="e">
        <f>+I11+I13</f>
        <v>#REF!</v>
      </c>
      <c r="J14" s="450" t="e">
        <f>+I14/E14</f>
        <v>#REF!</v>
      </c>
      <c r="K14" s="448" t="e">
        <f>+K11+K13</f>
        <v>#REF!</v>
      </c>
      <c r="L14" s="451" t="e">
        <f t="shared" si="1"/>
        <v>#REF!</v>
      </c>
    </row>
    <row r="15" spans="1:13" ht="15.75" x14ac:dyDescent="0.25">
      <c r="A15" s="2"/>
      <c r="B15" s="3"/>
      <c r="C15" s="3"/>
      <c r="D15" s="3"/>
      <c r="E15" s="3"/>
      <c r="F15" s="3"/>
      <c r="G15" s="3"/>
      <c r="H15" s="3"/>
      <c r="I15" s="3"/>
      <c r="J15" s="4"/>
      <c r="K15" s="5"/>
      <c r="L15" s="6"/>
    </row>
    <row r="16" spans="1:13" x14ac:dyDescent="0.25">
      <c r="B16" s="248"/>
      <c r="C16" s="248"/>
      <c r="D16" s="248"/>
      <c r="E16" s="248"/>
      <c r="F16" s="248"/>
      <c r="G16" s="248"/>
      <c r="H16" s="248"/>
      <c r="I16" s="248"/>
      <c r="J16" s="8"/>
      <c r="K16" s="248"/>
      <c r="L16" s="8"/>
    </row>
    <row r="17" spans="2:12" x14ac:dyDescent="0.25">
      <c r="B17" s="826"/>
      <c r="C17" s="248"/>
      <c r="D17" s="248"/>
      <c r="E17" s="248"/>
      <c r="F17" s="248">
        <v>246963</v>
      </c>
      <c r="G17" s="248"/>
      <c r="H17" s="248"/>
      <c r="I17" s="248"/>
      <c r="J17" s="8"/>
      <c r="K17" s="248"/>
      <c r="L17" s="8"/>
    </row>
    <row r="18" spans="2:12" x14ac:dyDescent="0.25">
      <c r="B18" s="826"/>
      <c r="C18" s="248"/>
      <c r="D18" s="248"/>
      <c r="E18" s="248"/>
      <c r="F18" s="248"/>
      <c r="G18" s="248"/>
      <c r="H18" s="248"/>
      <c r="I18" s="248"/>
      <c r="J18" s="8"/>
      <c r="K18" s="248"/>
      <c r="L18" s="8"/>
    </row>
    <row r="19" spans="2:12" x14ac:dyDescent="0.25">
      <c r="B19" s="808"/>
      <c r="J19" s="8"/>
      <c r="L19" s="8"/>
    </row>
    <row r="20" spans="2:12" x14ac:dyDescent="0.25">
      <c r="B20" s="808"/>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34"/>
  <sheetViews>
    <sheetView tabSelected="1" topLeftCell="E5" zoomScale="90" zoomScaleNormal="90" workbookViewId="0">
      <selection activeCell="N8" sqref="N1:N1048576"/>
    </sheetView>
  </sheetViews>
  <sheetFormatPr baseColWidth="10" defaultColWidth="9.140625" defaultRowHeight="15" x14ac:dyDescent="0.25"/>
  <cols>
    <col min="1" max="1" width="40.28515625" customWidth="1"/>
    <col min="2" max="2" width="18.42578125" hidden="1" customWidth="1"/>
    <col min="3" max="3" width="20.5703125" customWidth="1"/>
    <col min="4" max="4" width="19.28515625" hidden="1" customWidth="1"/>
    <col min="5" max="5" width="17" customWidth="1"/>
    <col min="6" max="6" width="20.85546875" customWidth="1"/>
    <col min="7" max="7" width="15.28515625" hidden="1" customWidth="1"/>
    <col min="8" max="9" width="27.42578125" hidden="1" customWidth="1"/>
    <col min="10" max="10" width="27.42578125" customWidth="1"/>
    <col min="11" max="11" width="14" customWidth="1"/>
    <col min="12" max="12" width="18.28515625" hidden="1" customWidth="1"/>
    <col min="13" max="13" width="21.140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24" t="s">
        <v>247</v>
      </c>
      <c r="B3" s="924"/>
      <c r="C3" s="924"/>
      <c r="D3" s="924"/>
      <c r="E3" s="924"/>
      <c r="F3" s="924"/>
      <c r="G3" s="924"/>
      <c r="H3" s="924"/>
      <c r="I3" s="924"/>
      <c r="J3" s="924"/>
      <c r="K3" s="924"/>
      <c r="L3" s="924"/>
      <c r="M3" s="924"/>
      <c r="N3" s="924"/>
      <c r="O3" s="924"/>
      <c r="P3" s="509"/>
    </row>
    <row r="4" spans="1:20" ht="30.75" customHeight="1" x14ac:dyDescent="0.5">
      <c r="A4" s="925">
        <v>45991</v>
      </c>
      <c r="B4" s="925"/>
      <c r="C4" s="925"/>
      <c r="D4" s="925"/>
      <c r="E4" s="925"/>
      <c r="F4" s="925"/>
      <c r="G4" s="925"/>
      <c r="H4" s="925"/>
      <c r="I4" s="925"/>
      <c r="J4" s="925"/>
      <c r="K4" s="925"/>
      <c r="L4" s="925"/>
      <c r="M4" s="925"/>
      <c r="N4" s="925"/>
      <c r="O4" s="925"/>
    </row>
    <row r="5" spans="1:20" ht="30.75" customHeight="1" x14ac:dyDescent="0.5">
      <c r="A5" s="930"/>
      <c r="B5" s="925"/>
      <c r="C5" s="925"/>
      <c r="D5" s="925"/>
      <c r="E5" s="925"/>
      <c r="F5" s="925"/>
      <c r="G5" s="925"/>
      <c r="H5" s="925"/>
      <c r="I5" s="925"/>
      <c r="J5" s="925"/>
      <c r="K5" s="925"/>
      <c r="L5" s="925"/>
      <c r="M5" s="925"/>
      <c r="N5" s="925"/>
      <c r="O5" s="925"/>
      <c r="P5" s="925"/>
    </row>
    <row r="6" spans="1:20" ht="24.75" customHeight="1" x14ac:dyDescent="0.25">
      <c r="A6" s="926" t="s">
        <v>64</v>
      </c>
      <c r="B6" s="927"/>
      <c r="C6" s="927"/>
      <c r="D6" s="927"/>
      <c r="E6" s="927"/>
      <c r="F6" s="927"/>
      <c r="G6" s="927"/>
      <c r="H6" s="927"/>
      <c r="I6" s="927"/>
      <c r="J6" s="927"/>
      <c r="K6" s="927"/>
      <c r="L6" s="927"/>
      <c r="M6" s="927"/>
      <c r="N6" s="927"/>
      <c r="O6" s="927"/>
      <c r="P6" s="927"/>
    </row>
    <row r="7" spans="1:20" ht="22.5" customHeight="1" thickBot="1" x14ac:dyDescent="0.3">
      <c r="A7" s="928" t="s">
        <v>59</v>
      </c>
      <c r="B7" s="929"/>
      <c r="C7" s="929"/>
      <c r="D7" s="929"/>
      <c r="E7" s="929"/>
      <c r="F7" s="929"/>
      <c r="G7" s="929"/>
      <c r="H7" s="929"/>
      <c r="I7" s="929"/>
      <c r="J7" s="929"/>
      <c r="K7" s="929"/>
      <c r="L7" s="929"/>
      <c r="M7" s="929"/>
      <c r="N7" s="929"/>
      <c r="O7" s="929"/>
      <c r="P7" s="929"/>
    </row>
    <row r="8" spans="1:20" s="140" customFormat="1" ht="80.25" customHeight="1" thickBot="1" x14ac:dyDescent="0.25">
      <c r="A8" s="496" t="s">
        <v>172</v>
      </c>
      <c r="B8" s="497" t="s">
        <v>93</v>
      </c>
      <c r="C8" s="501" t="s">
        <v>171</v>
      </c>
      <c r="D8" s="796" t="s">
        <v>519</v>
      </c>
      <c r="E8" s="501" t="s">
        <v>544</v>
      </c>
      <c r="F8" s="796" t="s">
        <v>516</v>
      </c>
      <c r="G8" s="501" t="s">
        <v>24</v>
      </c>
      <c r="H8" s="501" t="s">
        <v>367</v>
      </c>
      <c r="I8" s="501" t="s">
        <v>173</v>
      </c>
      <c r="J8" s="501" t="s">
        <v>25</v>
      </c>
      <c r="K8" s="502" t="s">
        <v>237</v>
      </c>
      <c r="L8" s="502" t="s">
        <v>388</v>
      </c>
      <c r="M8" s="501" t="s">
        <v>79</v>
      </c>
      <c r="N8" s="501" t="s">
        <v>389</v>
      </c>
      <c r="O8" s="797" t="s">
        <v>394</v>
      </c>
      <c r="P8" s="576" t="s">
        <v>28</v>
      </c>
    </row>
    <row r="9" spans="1:20" ht="30" customHeight="1" x14ac:dyDescent="0.25">
      <c r="A9" s="401" t="s">
        <v>46</v>
      </c>
      <c r="B9" s="320">
        <v>60602.600000000006</v>
      </c>
      <c r="C9" s="251">
        <v>60602.600000000006</v>
      </c>
      <c r="D9" s="251" t="e">
        <v>#REF!</v>
      </c>
      <c r="E9" s="251">
        <v>0</v>
      </c>
      <c r="F9" s="251">
        <v>60602.600000000006</v>
      </c>
      <c r="G9" s="251">
        <v>60335.648178269999</v>
      </c>
      <c r="H9" s="51">
        <v>0.99559504341843408</v>
      </c>
      <c r="I9" s="253">
        <v>266.95182173000649</v>
      </c>
      <c r="J9" s="251">
        <v>43930.064107999999</v>
      </c>
      <c r="K9" s="51">
        <v>0.72488744885532952</v>
      </c>
      <c r="L9" s="51" t="s">
        <v>66</v>
      </c>
      <c r="M9" s="251">
        <v>43731.126337000002</v>
      </c>
      <c r="N9" s="51" t="s">
        <v>66</v>
      </c>
      <c r="O9" s="798">
        <v>0.72160478819390583</v>
      </c>
      <c r="P9" s="791" t="e">
        <v>#REF!</v>
      </c>
      <c r="R9" s="53"/>
    </row>
    <row r="10" spans="1:20" ht="42" customHeight="1" x14ac:dyDescent="0.25">
      <c r="A10" s="402" t="s">
        <v>168</v>
      </c>
      <c r="B10" s="251">
        <v>13507.3</v>
      </c>
      <c r="C10" s="251">
        <v>35171.29</v>
      </c>
      <c r="D10" s="251" t="e">
        <v>#REF!</v>
      </c>
      <c r="E10" s="251">
        <v>0</v>
      </c>
      <c r="F10" s="251">
        <v>35171.29</v>
      </c>
      <c r="G10" s="252">
        <v>29497.322917239999</v>
      </c>
      <c r="H10" s="51">
        <v>0.83867617358476187</v>
      </c>
      <c r="I10" s="253">
        <v>5673.9670827600021</v>
      </c>
      <c r="J10" s="251">
        <v>21473.216427550004</v>
      </c>
      <c r="K10" s="51">
        <v>0.61053252319007922</v>
      </c>
      <c r="L10" s="51" t="s">
        <v>66</v>
      </c>
      <c r="M10" s="251">
        <v>9713.6562220100004</v>
      </c>
      <c r="N10" s="51" t="s">
        <v>66</v>
      </c>
      <c r="O10" s="798">
        <v>0.27618140312766465</v>
      </c>
      <c r="P10" s="792" t="e">
        <v>#REF!</v>
      </c>
      <c r="R10" s="53"/>
    </row>
    <row r="11" spans="1:20" ht="42" customHeight="1" x14ac:dyDescent="0.25">
      <c r="A11" s="402" t="s">
        <v>67</v>
      </c>
      <c r="B11" s="251">
        <v>1034083.5</v>
      </c>
      <c r="C11" s="251">
        <v>1062540.433585</v>
      </c>
      <c r="D11" s="251" t="e">
        <v>#REF!</v>
      </c>
      <c r="E11" s="251">
        <v>264667</v>
      </c>
      <c r="F11" s="251">
        <v>797873.43358499999</v>
      </c>
      <c r="G11" s="252">
        <v>717422.8357039399</v>
      </c>
      <c r="H11" s="51">
        <v>0.89916872213731946</v>
      </c>
      <c r="I11" s="253">
        <v>80450.597881060094</v>
      </c>
      <c r="J11" s="251">
        <v>677820.24010506005</v>
      </c>
      <c r="K11" s="51">
        <v>0.8495335369915531</v>
      </c>
      <c r="L11" s="585">
        <v>0.75</v>
      </c>
      <c r="M11" s="251">
        <v>248463.69093900002</v>
      </c>
      <c r="N11" s="585">
        <v>0.62</v>
      </c>
      <c r="O11" s="798">
        <v>0.31140739931971978</v>
      </c>
      <c r="P11" s="792" t="e">
        <v>#REF!</v>
      </c>
      <c r="R11" s="53"/>
      <c r="S11" s="53"/>
      <c r="T11" s="53"/>
    </row>
    <row r="12" spans="1:20" ht="71.25" customHeight="1" x14ac:dyDescent="0.25">
      <c r="A12" s="402" t="s">
        <v>169</v>
      </c>
      <c r="B12" s="251">
        <v>3140.1</v>
      </c>
      <c r="C12" s="251">
        <v>3219.1764150000004</v>
      </c>
      <c r="D12" s="251" t="e">
        <v>#REF!</v>
      </c>
      <c r="E12" s="251">
        <v>0</v>
      </c>
      <c r="F12" s="251">
        <v>3219.1764150000004</v>
      </c>
      <c r="G12" s="251">
        <v>3068.9800210000003</v>
      </c>
      <c r="H12" s="51">
        <v>0.95334322365802993</v>
      </c>
      <c r="I12" s="253">
        <v>150.19639400000005</v>
      </c>
      <c r="J12" s="251">
        <v>3067.4715210000004</v>
      </c>
      <c r="K12" s="51">
        <v>0.9528746255430055</v>
      </c>
      <c r="L12" s="51" t="s">
        <v>66</v>
      </c>
      <c r="M12" s="251">
        <v>3067.4715210000004</v>
      </c>
      <c r="N12" s="51" t="s">
        <v>66</v>
      </c>
      <c r="O12" s="798">
        <v>0.9528746255430055</v>
      </c>
      <c r="P12" s="792" t="e">
        <v>#REF!</v>
      </c>
      <c r="Q12" s="53"/>
      <c r="R12" s="53"/>
    </row>
    <row r="13" spans="1:20" ht="30" customHeight="1" x14ac:dyDescent="0.25">
      <c r="A13" s="403" t="s">
        <v>49</v>
      </c>
      <c r="B13" s="358">
        <v>1111333.5</v>
      </c>
      <c r="C13" s="358">
        <v>1161533.5</v>
      </c>
      <c r="D13" s="358" t="e">
        <v>#REF!</v>
      </c>
      <c r="E13" s="358">
        <v>264667</v>
      </c>
      <c r="F13" s="358">
        <v>896866.5</v>
      </c>
      <c r="G13" s="358">
        <v>810324.78682044998</v>
      </c>
      <c r="H13" s="359">
        <v>0.90350658299808273</v>
      </c>
      <c r="I13" s="360">
        <v>86541.713179550017</v>
      </c>
      <c r="J13" s="358">
        <v>746290.99216161005</v>
      </c>
      <c r="K13" s="359">
        <v>0.83210934086802224</v>
      </c>
      <c r="L13" s="359">
        <v>0.75</v>
      </c>
      <c r="M13" s="358">
        <v>304975.94501901005</v>
      </c>
      <c r="N13" s="359">
        <v>0.62</v>
      </c>
      <c r="O13" s="799">
        <v>0.34004608826286858</v>
      </c>
      <c r="P13" s="793" t="e">
        <v>#REF!</v>
      </c>
      <c r="Q13" s="53"/>
      <c r="R13" s="53"/>
    </row>
    <row r="14" spans="1:20" ht="48" customHeight="1" x14ac:dyDescent="0.25">
      <c r="A14" s="402" t="s">
        <v>81</v>
      </c>
      <c r="B14" s="251">
        <v>397622.82632200001</v>
      </c>
      <c r="C14" s="251">
        <v>397622.82632200001</v>
      </c>
      <c r="D14" s="251" t="e">
        <v>#REF!</v>
      </c>
      <c r="E14" s="251">
        <v>0</v>
      </c>
      <c r="F14" s="318">
        <v>397622.82632200001</v>
      </c>
      <c r="G14" s="251">
        <v>330402.78280309995</v>
      </c>
      <c r="H14" s="51">
        <v>0.83094520970869912</v>
      </c>
      <c r="I14" s="253">
        <v>67220.043518900056</v>
      </c>
      <c r="J14" s="251">
        <v>304778.46785499988</v>
      </c>
      <c r="K14" s="51">
        <v>0.76650143723938624</v>
      </c>
      <c r="L14" s="585">
        <v>0.75</v>
      </c>
      <c r="M14" s="251">
        <v>76325.700118690002</v>
      </c>
      <c r="N14" s="585">
        <v>0.62</v>
      </c>
      <c r="O14" s="798">
        <v>0.19195502638694209</v>
      </c>
      <c r="P14" s="792" t="e">
        <v>#REF!</v>
      </c>
      <c r="Q14" s="53"/>
      <c r="R14" s="53"/>
    </row>
    <row r="15" spans="1:20" ht="29.25" customHeight="1" x14ac:dyDescent="0.25">
      <c r="A15" s="403" t="s">
        <v>68</v>
      </c>
      <c r="B15" s="358">
        <v>397622.82632200001</v>
      </c>
      <c r="C15" s="358">
        <v>397622.82632200001</v>
      </c>
      <c r="D15" s="358" t="e">
        <v>#REF!</v>
      </c>
      <c r="E15" s="358">
        <v>0</v>
      </c>
      <c r="F15" s="358">
        <v>397622.82632200001</v>
      </c>
      <c r="G15" s="358">
        <v>330402.78280309995</v>
      </c>
      <c r="H15" s="359">
        <v>0.83094520970869912</v>
      </c>
      <c r="I15" s="360">
        <v>67220.043518900056</v>
      </c>
      <c r="J15" s="358">
        <v>304778.46785499988</v>
      </c>
      <c r="K15" s="359">
        <v>0.76650143723938624</v>
      </c>
      <c r="L15" s="359">
        <v>0.75</v>
      </c>
      <c r="M15" s="358">
        <v>76325.700118690002</v>
      </c>
      <c r="N15" s="359">
        <v>0.62</v>
      </c>
      <c r="O15" s="799">
        <v>0.19195502638694209</v>
      </c>
      <c r="P15" s="793" t="e">
        <v>#REF!</v>
      </c>
      <c r="Q15" s="53"/>
      <c r="R15" s="53"/>
    </row>
    <row r="16" spans="1:20" ht="29.25" hidden="1" customHeight="1" x14ac:dyDescent="0.25">
      <c r="A16" s="404" t="s">
        <v>280</v>
      </c>
      <c r="B16" s="361">
        <v>1508956.326322</v>
      </c>
      <c r="C16" s="361">
        <v>1559156.326322</v>
      </c>
      <c r="D16" s="361" t="e">
        <v>#REF!</v>
      </c>
      <c r="E16" s="361">
        <v>264667</v>
      </c>
      <c r="F16" s="361">
        <v>1294489.326322</v>
      </c>
      <c r="G16" s="361">
        <v>1140727.5696235499</v>
      </c>
      <c r="H16" s="362">
        <v>0.88121821202239692</v>
      </c>
      <c r="I16" s="363">
        <v>153761.75669845007</v>
      </c>
      <c r="J16" s="361">
        <v>1051069.4600166099</v>
      </c>
      <c r="K16" s="362">
        <v>0.81195683783889294</v>
      </c>
      <c r="L16" s="590">
        <v>0.46</v>
      </c>
      <c r="M16" s="361">
        <v>381301.64513770002</v>
      </c>
      <c r="N16" s="590">
        <v>0.17</v>
      </c>
      <c r="O16" s="800">
        <v>0.29455758142176636</v>
      </c>
      <c r="P16" s="794" t="e">
        <v>#REF!</v>
      </c>
      <c r="R16" s="53"/>
    </row>
    <row r="17" spans="1:19" ht="38.25" hidden="1" customHeight="1" x14ac:dyDescent="0.25">
      <c r="A17" s="402" t="s">
        <v>282</v>
      </c>
      <c r="B17" s="318">
        <v>0</v>
      </c>
      <c r="C17" s="318">
        <v>0</v>
      </c>
      <c r="D17" s="319">
        <v>0</v>
      </c>
      <c r="E17" s="319">
        <v>0</v>
      </c>
      <c r="F17" s="318">
        <v>0</v>
      </c>
      <c r="G17" s="252">
        <v>0</v>
      </c>
      <c r="H17" s="51">
        <v>0</v>
      </c>
      <c r="I17" s="253">
        <v>0</v>
      </c>
      <c r="J17" s="251">
        <v>0</v>
      </c>
      <c r="K17" s="51">
        <v>0</v>
      </c>
      <c r="L17" s="51" t="s">
        <v>66</v>
      </c>
      <c r="M17" s="251">
        <v>0</v>
      </c>
      <c r="N17" s="78" t="s">
        <v>66</v>
      </c>
      <c r="O17" s="798">
        <v>0</v>
      </c>
      <c r="P17" s="792">
        <v>0</v>
      </c>
      <c r="R17" s="53"/>
    </row>
    <row r="18" spans="1:19" ht="44.25" hidden="1" customHeight="1" x14ac:dyDescent="0.25">
      <c r="A18" s="498" t="s">
        <v>311</v>
      </c>
      <c r="B18" s="361">
        <v>0</v>
      </c>
      <c r="C18" s="361">
        <v>0</v>
      </c>
      <c r="D18" s="361">
        <v>0</v>
      </c>
      <c r="E18" s="361">
        <v>0</v>
      </c>
      <c r="F18" s="361">
        <v>0</v>
      </c>
      <c r="G18" s="361">
        <v>0</v>
      </c>
      <c r="H18" s="362">
        <v>0</v>
      </c>
      <c r="I18" s="363">
        <v>0</v>
      </c>
      <c r="J18" s="361">
        <v>0</v>
      </c>
      <c r="K18" s="362">
        <v>0</v>
      </c>
      <c r="L18" s="362" t="s">
        <v>66</v>
      </c>
      <c r="M18" s="361">
        <v>0</v>
      </c>
      <c r="N18" s="362" t="s">
        <v>66</v>
      </c>
      <c r="O18" s="800">
        <v>0</v>
      </c>
      <c r="P18" s="794">
        <v>0</v>
      </c>
      <c r="R18" s="53"/>
    </row>
    <row r="19" spans="1:19" ht="29.25" customHeight="1" thickBot="1" x14ac:dyDescent="0.3">
      <c r="A19" s="405" t="s">
        <v>306</v>
      </c>
      <c r="B19" s="406">
        <v>1508956.326322</v>
      </c>
      <c r="C19" s="406">
        <v>1559156.326322</v>
      </c>
      <c r="D19" s="406" t="e">
        <v>#REF!</v>
      </c>
      <c r="E19" s="406">
        <v>264667</v>
      </c>
      <c r="F19" s="406">
        <v>1294489.326322</v>
      </c>
      <c r="G19" s="406">
        <v>1140727.5696235499</v>
      </c>
      <c r="H19" s="407">
        <v>0.88121821202239692</v>
      </c>
      <c r="I19" s="408">
        <v>153761.75669845007</v>
      </c>
      <c r="J19" s="406">
        <v>1051069.4600166099</v>
      </c>
      <c r="K19" s="407">
        <v>0.81195683783889294</v>
      </c>
      <c r="L19" s="407">
        <v>0.46</v>
      </c>
      <c r="M19" s="406">
        <v>381301.64513770002</v>
      </c>
      <c r="N19" s="407">
        <v>0.17</v>
      </c>
      <c r="O19" s="801">
        <v>0.29455758142176636</v>
      </c>
      <c r="P19" s="795" t="e">
        <v>#REF!</v>
      </c>
      <c r="S19" s="53"/>
    </row>
    <row r="20" spans="1:19" x14ac:dyDescent="0.25">
      <c r="A20" s="227" t="s">
        <v>557</v>
      </c>
      <c r="B20" s="227"/>
      <c r="C20" s="227"/>
      <c r="D20" s="581"/>
      <c r="E20" s="581"/>
      <c r="F20" s="227"/>
      <c r="G20" s="227"/>
      <c r="H20" s="227"/>
      <c r="I20" s="227"/>
      <c r="J20" s="581"/>
      <c r="K20" s="227"/>
      <c r="L20" s="227"/>
      <c r="M20" s="227"/>
      <c r="N20" s="227"/>
      <c r="O20" s="227"/>
      <c r="P20" s="508"/>
    </row>
    <row r="21" spans="1:19" s="123" customFormat="1" x14ac:dyDescent="0.25">
      <c r="B21" s="594">
        <v>1111333.5</v>
      </c>
      <c r="C21" s="594"/>
      <c r="D21" s="594"/>
      <c r="E21" s="594"/>
      <c r="F21" s="594"/>
      <c r="G21" s="594"/>
      <c r="H21" s="595"/>
      <c r="I21" s="595"/>
      <c r="J21" s="595"/>
      <c r="K21" s="595"/>
      <c r="L21" s="595"/>
      <c r="M21" s="595"/>
      <c r="N21" s="595"/>
      <c r="O21" s="594"/>
    </row>
    <row r="31" spans="1:19" ht="21.75" customHeight="1" x14ac:dyDescent="0.25"/>
    <row r="32" spans="1:19" ht="29.25" customHeight="1" x14ac:dyDescent="0.25"/>
    <row r="33" spans="2:10" ht="23.25" customHeight="1" x14ac:dyDescent="0.25">
      <c r="D33" t="e">
        <v>#REF!</v>
      </c>
      <c r="F33" s="241"/>
      <c r="G33" s="241"/>
      <c r="H33" s="241"/>
      <c r="I33" s="241"/>
      <c r="J33" s="241"/>
    </row>
    <row r="34" spans="2:10" ht="23.25" customHeight="1" x14ac:dyDescent="0.25">
      <c r="B34" s="53"/>
      <c r="F34" s="241"/>
      <c r="G34" s="241"/>
      <c r="H34" s="241"/>
      <c r="I34" s="241"/>
      <c r="J34" s="241"/>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5"/>
  <sheetViews>
    <sheetView topLeftCell="K193" zoomScale="90" zoomScaleNormal="90" workbookViewId="0">
      <selection activeCell="A4" sqref="A4:U4"/>
    </sheetView>
  </sheetViews>
  <sheetFormatPr baseColWidth="10" defaultColWidth="9.140625" defaultRowHeight="15" x14ac:dyDescent="0.25"/>
  <cols>
    <col min="1" max="1" width="33.42578125" style="554" customWidth="1"/>
    <col min="2" max="2" width="28.85546875" style="620" customWidth="1"/>
    <col min="3" max="3" width="49.140625" style="553" customWidth="1"/>
    <col min="4" max="4" width="42.7109375" style="556" customWidth="1"/>
    <col min="5" max="5" width="17.42578125" style="53" customWidth="1"/>
    <col min="6" max="6" width="18" customWidth="1"/>
    <col min="7" max="7" width="17.7109375" customWidth="1"/>
    <col min="8" max="8" width="22.5703125" customWidth="1"/>
    <col min="9" max="9" width="19.42578125" customWidth="1"/>
    <col min="10" max="10" width="12.140625" style="271" customWidth="1"/>
    <col min="11" max="11" width="19.7109375" customWidth="1"/>
    <col min="12" max="12" width="18.42578125" customWidth="1"/>
    <col min="13" max="13" width="17.7109375" style="558" customWidth="1"/>
    <col min="14" max="14" width="20.5703125" style="237" customWidth="1"/>
    <col min="15" max="15" width="15.85546875" style="123" customWidth="1"/>
    <col min="16" max="16" width="11.85546875" style="237" customWidth="1"/>
    <col min="17" max="17" width="11.85546875" style="123" hidden="1" customWidth="1"/>
    <col min="18" max="18" width="17.85546875" style="881" customWidth="1"/>
    <col min="19" max="19" width="26.28515625" style="881" customWidth="1"/>
  </cols>
  <sheetData>
    <row r="2" spans="1:19" ht="26.25" customHeight="1" x14ac:dyDescent="0.25">
      <c r="A2" s="961" t="s">
        <v>233</v>
      </c>
      <c r="B2" s="962"/>
      <c r="C2" s="962"/>
      <c r="D2" s="962"/>
      <c r="E2" s="962"/>
      <c r="F2" s="962"/>
      <c r="G2" s="962"/>
      <c r="H2" s="962"/>
      <c r="I2" s="962"/>
      <c r="J2" s="962"/>
      <c r="K2" s="962"/>
      <c r="L2" s="962"/>
      <c r="M2" s="963"/>
      <c r="N2" s="962"/>
      <c r="O2" s="962"/>
      <c r="P2" s="962"/>
      <c r="Q2" s="962"/>
    </row>
    <row r="3" spans="1:19" ht="21.75" customHeight="1" x14ac:dyDescent="0.25">
      <c r="A3" s="524"/>
      <c r="B3" s="621"/>
      <c r="C3" s="503"/>
      <c r="D3" s="555"/>
      <c r="E3" s="541"/>
      <c r="F3" s="540"/>
      <c r="G3" s="540"/>
      <c r="H3" s="540"/>
      <c r="I3" s="540"/>
      <c r="J3" s="540"/>
      <c r="K3" s="540"/>
      <c r="L3" s="540"/>
      <c r="M3" s="557"/>
      <c r="N3" s="540"/>
      <c r="O3" s="542"/>
      <c r="P3" s="540"/>
      <c r="Q3" s="542"/>
    </row>
    <row r="4" spans="1:19" ht="29.25" customHeight="1" x14ac:dyDescent="0.25">
      <c r="A4" s="964">
        <v>45991</v>
      </c>
      <c r="B4" s="965"/>
      <c r="C4" s="965"/>
      <c r="D4" s="965"/>
      <c r="E4" s="965"/>
      <c r="F4" s="965"/>
      <c r="G4" s="965"/>
      <c r="H4" s="965"/>
      <c r="I4" s="965"/>
      <c r="J4" s="965"/>
      <c r="K4" s="965"/>
      <c r="L4" s="965"/>
      <c r="M4" s="966"/>
      <c r="N4" s="965"/>
      <c r="O4" s="965"/>
      <c r="P4" s="965"/>
      <c r="Q4" s="965"/>
    </row>
    <row r="5" spans="1:19" ht="14.25" customHeight="1" thickBot="1" x14ac:dyDescent="0.3">
      <c r="A5" s="967"/>
      <c r="B5" s="968"/>
      <c r="C5" s="968"/>
      <c r="D5" s="968"/>
      <c r="E5" s="968"/>
      <c r="F5" s="968"/>
      <c r="G5" s="968"/>
      <c r="H5" s="968"/>
      <c r="I5" s="968"/>
      <c r="J5" s="968"/>
      <c r="K5" s="968"/>
      <c r="L5" s="968"/>
      <c r="M5" s="969"/>
      <c r="N5" s="968"/>
      <c r="O5" s="968"/>
      <c r="P5" s="968"/>
      <c r="Q5" s="968"/>
    </row>
    <row r="6" spans="1:19" s="237" customFormat="1" ht="68.25" customHeight="1" thickBot="1" x14ac:dyDescent="0.3">
      <c r="A6" s="500" t="s">
        <v>6</v>
      </c>
      <c r="B6" s="518" t="s">
        <v>7</v>
      </c>
      <c r="C6" s="499" t="s">
        <v>546</v>
      </c>
      <c r="D6" s="501" t="s">
        <v>482</v>
      </c>
      <c r="E6" s="517" t="s">
        <v>93</v>
      </c>
      <c r="F6" s="501" t="s">
        <v>171</v>
      </c>
      <c r="G6" s="501" t="s">
        <v>544</v>
      </c>
      <c r="H6" s="501" t="s">
        <v>545</v>
      </c>
      <c r="I6" s="501" t="s">
        <v>24</v>
      </c>
      <c r="J6" s="502" t="s">
        <v>367</v>
      </c>
      <c r="K6" s="501" t="s">
        <v>176</v>
      </c>
      <c r="L6" s="501" t="s">
        <v>173</v>
      </c>
      <c r="M6" s="501" t="s">
        <v>25</v>
      </c>
      <c r="N6" s="501" t="s">
        <v>43</v>
      </c>
      <c r="O6" s="501" t="s">
        <v>79</v>
      </c>
      <c r="P6" s="519" t="s">
        <v>298</v>
      </c>
      <c r="Q6" s="519" t="s">
        <v>28</v>
      </c>
      <c r="R6" s="882"/>
      <c r="S6" s="882"/>
    </row>
    <row r="7" spans="1:19" ht="69.75" customHeight="1" x14ac:dyDescent="0.25">
      <c r="A7" s="972" t="s">
        <v>328</v>
      </c>
      <c r="B7" s="771" t="s">
        <v>133</v>
      </c>
      <c r="C7" s="544" t="s">
        <v>317</v>
      </c>
      <c r="D7" s="49" t="s">
        <v>317</v>
      </c>
      <c r="E7" s="623">
        <v>29017.5</v>
      </c>
      <c r="F7" s="624">
        <v>29017.5</v>
      </c>
      <c r="G7" s="624">
        <v>0</v>
      </c>
      <c r="H7" s="624">
        <v>29017.5</v>
      </c>
      <c r="I7" s="625">
        <v>28717.704749830002</v>
      </c>
      <c r="J7" s="626">
        <v>0.98966846729835445</v>
      </c>
      <c r="K7" s="624">
        <v>3742.6544184999984</v>
      </c>
      <c r="L7" s="623">
        <v>299.79525016999833</v>
      </c>
      <c r="M7" s="623">
        <v>24975.050331330003</v>
      </c>
      <c r="N7" s="626">
        <v>0.86068925067045754</v>
      </c>
      <c r="O7" s="624">
        <v>12633.752778329999</v>
      </c>
      <c r="P7" s="626">
        <v>0.43538391585525971</v>
      </c>
      <c r="Q7" s="834" t="e">
        <v>#REF!</v>
      </c>
      <c r="R7" s="883"/>
    </row>
    <row r="8" spans="1:19" s="231" customFormat="1" ht="74.25" customHeight="1" x14ac:dyDescent="0.25">
      <c r="A8" s="973"/>
      <c r="B8" s="772" t="s">
        <v>130</v>
      </c>
      <c r="C8" s="545" t="s">
        <v>316</v>
      </c>
      <c r="D8" s="324" t="s">
        <v>316</v>
      </c>
      <c r="E8" s="627">
        <v>10400.034</v>
      </c>
      <c r="F8" s="627">
        <v>10400.034</v>
      </c>
      <c r="G8" s="625">
        <v>0</v>
      </c>
      <c r="H8" s="625">
        <v>10400.034</v>
      </c>
      <c r="I8" s="625">
        <v>10246.976565000001</v>
      </c>
      <c r="J8" s="628">
        <v>0.98528298705561934</v>
      </c>
      <c r="K8" s="625">
        <v>65.43984200000159</v>
      </c>
      <c r="L8" s="625">
        <v>153.0574349999988</v>
      </c>
      <c r="M8" s="625">
        <v>10181.536722999999</v>
      </c>
      <c r="N8" s="628">
        <v>0.97899071512650815</v>
      </c>
      <c r="O8" s="627">
        <v>3108.3009790999999</v>
      </c>
      <c r="P8" s="628">
        <v>0.29887411705577116</v>
      </c>
      <c r="Q8" s="835">
        <v>3108.3009790999999</v>
      </c>
      <c r="R8" s="881"/>
      <c r="S8" s="881"/>
    </row>
    <row r="9" spans="1:19" ht="24.75" customHeight="1" x14ac:dyDescent="0.25">
      <c r="A9" s="973"/>
      <c r="B9" s="987" t="s">
        <v>47</v>
      </c>
      <c r="C9" s="988"/>
      <c r="D9" s="989"/>
      <c r="E9" s="629">
        <v>39417.534</v>
      </c>
      <c r="F9" s="630">
        <v>39417.534</v>
      </c>
      <c r="G9" s="630">
        <v>0</v>
      </c>
      <c r="H9" s="630">
        <v>39417.534</v>
      </c>
      <c r="I9" s="630">
        <v>38964.681314829999</v>
      </c>
      <c r="J9" s="631">
        <v>0.98851138974929276</v>
      </c>
      <c r="K9" s="630">
        <v>3808.0942605</v>
      </c>
      <c r="L9" s="629">
        <v>452.85268517000077</v>
      </c>
      <c r="M9" s="629">
        <v>35156.587054330004</v>
      </c>
      <c r="N9" s="631">
        <v>0.8919022446794872</v>
      </c>
      <c r="O9" s="630">
        <v>15742.05375743</v>
      </c>
      <c r="P9" s="631">
        <v>0.39936678325513714</v>
      </c>
      <c r="Q9" s="836" t="e">
        <v>#REF!</v>
      </c>
    </row>
    <row r="10" spans="1:19" ht="94.5" customHeight="1" x14ac:dyDescent="0.25">
      <c r="A10" s="973"/>
      <c r="B10" s="772" t="s">
        <v>529</v>
      </c>
      <c r="C10" s="544" t="s">
        <v>521</v>
      </c>
      <c r="D10" s="619" t="s">
        <v>530</v>
      </c>
      <c r="E10" s="806">
        <v>18000</v>
      </c>
      <c r="F10" s="807">
        <v>18000</v>
      </c>
      <c r="G10" s="624">
        <v>0</v>
      </c>
      <c r="H10" s="625">
        <v>18000</v>
      </c>
      <c r="I10" s="896">
        <v>17967.454280000002</v>
      </c>
      <c r="J10" s="626">
        <v>0.9981919044444445</v>
      </c>
      <c r="K10" s="624">
        <v>3.6490360000025248</v>
      </c>
      <c r="L10" s="623">
        <v>32.545719999998255</v>
      </c>
      <c r="M10" s="623">
        <v>17963.805243999999</v>
      </c>
      <c r="N10" s="632">
        <v>0.99798918022222216</v>
      </c>
      <c r="O10" s="624">
        <v>6577.6666660000001</v>
      </c>
      <c r="P10" s="632">
        <v>0.36542592588888889</v>
      </c>
      <c r="Q10" s="615" t="e">
        <v>#REF!</v>
      </c>
    </row>
    <row r="11" spans="1:19" ht="149.25" customHeight="1" x14ac:dyDescent="0.25">
      <c r="A11" s="973"/>
      <c r="B11" s="773" t="s">
        <v>523</v>
      </c>
      <c r="C11" s="544" t="s">
        <v>524</v>
      </c>
      <c r="D11" s="619" t="s">
        <v>531</v>
      </c>
      <c r="E11" s="806">
        <v>5000</v>
      </c>
      <c r="F11" s="807">
        <v>5000</v>
      </c>
      <c r="G11" s="624">
        <v>0</v>
      </c>
      <c r="H11" s="625">
        <v>5000</v>
      </c>
      <c r="I11" s="896">
        <v>5000</v>
      </c>
      <c r="J11" s="626">
        <v>1</v>
      </c>
      <c r="K11" s="624">
        <v>0</v>
      </c>
      <c r="L11" s="623">
        <v>0</v>
      </c>
      <c r="M11" s="623">
        <v>5000</v>
      </c>
      <c r="N11" s="632">
        <v>1</v>
      </c>
      <c r="O11" s="624">
        <v>0</v>
      </c>
      <c r="P11" s="632">
        <v>0</v>
      </c>
      <c r="Q11" s="615"/>
    </row>
    <row r="12" spans="1:19" ht="125.25" customHeight="1" x14ac:dyDescent="0.25">
      <c r="A12" s="973"/>
      <c r="B12" s="773" t="s">
        <v>547</v>
      </c>
      <c r="C12" s="909" t="s">
        <v>524</v>
      </c>
      <c r="D12" s="619" t="s">
        <v>532</v>
      </c>
      <c r="E12" s="627">
        <v>1000</v>
      </c>
      <c r="F12" s="625">
        <v>1000</v>
      </c>
      <c r="G12" s="625">
        <v>0</v>
      </c>
      <c r="H12" s="625">
        <v>1000</v>
      </c>
      <c r="I12" s="661">
        <v>1000</v>
      </c>
      <c r="J12" s="628">
        <v>1</v>
      </c>
      <c r="K12" s="625">
        <v>1000</v>
      </c>
      <c r="L12" s="627">
        <v>0</v>
      </c>
      <c r="M12" s="627">
        <v>0</v>
      </c>
      <c r="N12" s="628">
        <v>0</v>
      </c>
      <c r="O12" s="625">
        <v>0</v>
      </c>
      <c r="P12" s="628">
        <v>0</v>
      </c>
      <c r="Q12" s="835"/>
      <c r="R12" s="910"/>
      <c r="S12" s="884"/>
    </row>
    <row r="13" spans="1:19" ht="95.25" customHeight="1" x14ac:dyDescent="0.25">
      <c r="A13" s="973"/>
      <c r="B13" s="773" t="s">
        <v>520</v>
      </c>
      <c r="C13" s="544" t="s">
        <v>521</v>
      </c>
      <c r="D13" s="619" t="s">
        <v>533</v>
      </c>
      <c r="E13" s="806">
        <v>2000</v>
      </c>
      <c r="F13" s="807">
        <v>2000</v>
      </c>
      <c r="G13" s="624">
        <v>0</v>
      </c>
      <c r="H13" s="625">
        <v>2000</v>
      </c>
      <c r="I13" s="896">
        <v>2000</v>
      </c>
      <c r="J13" s="626">
        <v>1</v>
      </c>
      <c r="K13" s="624">
        <v>0</v>
      </c>
      <c r="L13" s="623">
        <v>0</v>
      </c>
      <c r="M13" s="623">
        <v>2000</v>
      </c>
      <c r="N13" s="632">
        <v>1</v>
      </c>
      <c r="O13" s="624">
        <v>0</v>
      </c>
      <c r="P13" s="632">
        <v>0</v>
      </c>
      <c r="Q13" s="615"/>
      <c r="S13" s="884"/>
    </row>
    <row r="14" spans="1:19" ht="19.5" x14ac:dyDescent="0.25">
      <c r="A14" s="973"/>
      <c r="B14" s="994" t="s">
        <v>81</v>
      </c>
      <c r="C14" s="995"/>
      <c r="D14" s="996"/>
      <c r="E14" s="629">
        <v>26000</v>
      </c>
      <c r="F14" s="630">
        <v>26000</v>
      </c>
      <c r="G14" s="630">
        <v>0</v>
      </c>
      <c r="H14" s="630">
        <v>26000</v>
      </c>
      <c r="I14" s="630">
        <v>25967.454280000002</v>
      </c>
      <c r="J14" s="631">
        <v>0.99874824153846165</v>
      </c>
      <c r="K14" s="634">
        <v>1003.6490360000025</v>
      </c>
      <c r="L14" s="629">
        <v>32.545719999998255</v>
      </c>
      <c r="M14" s="629">
        <v>24963.805243999999</v>
      </c>
      <c r="N14" s="631">
        <v>0.9601463555384615</v>
      </c>
      <c r="O14" s="630">
        <v>6577.6666660000001</v>
      </c>
      <c r="P14" s="631">
        <v>0.25298717946153848</v>
      </c>
      <c r="Q14" s="837" t="e">
        <v>#REF!</v>
      </c>
    </row>
    <row r="15" spans="1:19" ht="24" customHeight="1" x14ac:dyDescent="0.25">
      <c r="A15" s="973"/>
      <c r="B15" s="991" t="s">
        <v>288</v>
      </c>
      <c r="C15" s="992"/>
      <c r="D15" s="993"/>
      <c r="E15" s="629">
        <v>65417.534</v>
      </c>
      <c r="F15" s="630">
        <v>65417.534</v>
      </c>
      <c r="G15" s="630">
        <v>0</v>
      </c>
      <c r="H15" s="630">
        <v>65417.534</v>
      </c>
      <c r="I15" s="630">
        <v>64932.135594830004</v>
      </c>
      <c r="J15" s="631">
        <v>0.99257999536989583</v>
      </c>
      <c r="K15" s="634">
        <v>4811.7432965000044</v>
      </c>
      <c r="L15" s="629">
        <v>485.39840516999539</v>
      </c>
      <c r="M15" s="629">
        <v>60120.39229833</v>
      </c>
      <c r="N15" s="631">
        <v>0.919025659058472</v>
      </c>
      <c r="O15" s="630">
        <v>22319.720423430001</v>
      </c>
      <c r="P15" s="631">
        <v>0.34118865476387417</v>
      </c>
      <c r="Q15" s="837" t="e">
        <v>#REF!</v>
      </c>
    </row>
    <row r="16" spans="1:19" ht="30.75" customHeight="1" x14ac:dyDescent="0.25">
      <c r="A16" s="973"/>
      <c r="B16" s="997" t="s">
        <v>282</v>
      </c>
      <c r="C16" s="998"/>
      <c r="D16" s="999"/>
      <c r="E16" s="633">
        <v>0</v>
      </c>
      <c r="F16" s="634">
        <v>0</v>
      </c>
      <c r="G16" s="634">
        <v>0</v>
      </c>
      <c r="H16" s="634">
        <v>0</v>
      </c>
      <c r="I16" s="634">
        <v>0</v>
      </c>
      <c r="J16" s="635">
        <v>0</v>
      </c>
      <c r="K16" s="634">
        <v>0</v>
      </c>
      <c r="L16" s="633">
        <v>0</v>
      </c>
      <c r="M16" s="633">
        <v>0</v>
      </c>
      <c r="N16" s="635">
        <v>0</v>
      </c>
      <c r="O16" s="630">
        <v>0</v>
      </c>
      <c r="P16" s="631">
        <v>0</v>
      </c>
      <c r="Q16" s="837">
        <v>0</v>
      </c>
    </row>
    <row r="17" spans="1:19" ht="40.5" customHeight="1" thickBot="1" x14ac:dyDescent="0.3">
      <c r="A17" s="974"/>
      <c r="B17" s="1010" t="s">
        <v>69</v>
      </c>
      <c r="C17" s="1011"/>
      <c r="D17" s="1012"/>
      <c r="E17" s="636">
        <v>65417.534</v>
      </c>
      <c r="F17" s="637">
        <v>65417.534</v>
      </c>
      <c r="G17" s="637">
        <v>0</v>
      </c>
      <c r="H17" s="637">
        <v>65417.534</v>
      </c>
      <c r="I17" s="637">
        <v>64932.135594830004</v>
      </c>
      <c r="J17" s="638">
        <v>0.99257999536989583</v>
      </c>
      <c r="K17" s="637">
        <v>4811.7432965000044</v>
      </c>
      <c r="L17" s="636">
        <v>485.39840516999539</v>
      </c>
      <c r="M17" s="636">
        <v>60120.39229833</v>
      </c>
      <c r="N17" s="638">
        <v>0.919025659058472</v>
      </c>
      <c r="O17" s="637">
        <v>22319.720423430001</v>
      </c>
      <c r="P17" s="638">
        <v>0.34118865476387417</v>
      </c>
      <c r="Q17" s="838" t="e">
        <v>#REF!</v>
      </c>
    </row>
    <row r="18" spans="1:19" ht="21" customHeight="1" thickBot="1" x14ac:dyDescent="0.3">
      <c r="A18" s="942" t="s">
        <v>557</v>
      </c>
      <c r="B18" s="942"/>
      <c r="C18" s="942"/>
      <c r="D18" s="942"/>
      <c r="E18" s="942"/>
      <c r="F18" s="942"/>
      <c r="G18" s="942"/>
      <c r="H18" s="942"/>
      <c r="I18" s="942"/>
      <c r="J18" s="942"/>
      <c r="K18" s="942"/>
      <c r="L18" s="942"/>
      <c r="M18" s="942"/>
      <c r="N18" s="942"/>
      <c r="O18" s="942"/>
      <c r="P18" s="942"/>
    </row>
    <row r="19" spans="1:19" s="237" customFormat="1" ht="68.25" customHeight="1" x14ac:dyDescent="0.25">
      <c r="A19" s="500" t="s">
        <v>6</v>
      </c>
      <c r="B19" s="518" t="s">
        <v>7</v>
      </c>
      <c r="C19" s="499" t="s">
        <v>546</v>
      </c>
      <c r="D19" s="501" t="s">
        <v>482</v>
      </c>
      <c r="E19" s="517" t="s">
        <v>93</v>
      </c>
      <c r="F19" s="501" t="s">
        <v>171</v>
      </c>
      <c r="G19" s="501" t="s">
        <v>544</v>
      </c>
      <c r="H19" s="501" t="s">
        <v>545</v>
      </c>
      <c r="I19" s="501" t="s">
        <v>24</v>
      </c>
      <c r="J19" s="502" t="s">
        <v>367</v>
      </c>
      <c r="K19" s="501" t="s">
        <v>176</v>
      </c>
      <c r="L19" s="501" t="s">
        <v>173</v>
      </c>
      <c r="M19" s="501" t="s">
        <v>25</v>
      </c>
      <c r="N19" s="501" t="s">
        <v>43</v>
      </c>
      <c r="O19" s="501" t="s">
        <v>79</v>
      </c>
      <c r="P19" s="519" t="s">
        <v>298</v>
      </c>
      <c r="Q19" s="839" t="s">
        <v>28</v>
      </c>
      <c r="R19" s="882"/>
      <c r="S19" s="882"/>
    </row>
    <row r="20" spans="1:19" ht="30" x14ac:dyDescent="0.25">
      <c r="A20" s="940" t="s">
        <v>329</v>
      </c>
      <c r="B20" s="774" t="s">
        <v>117</v>
      </c>
      <c r="C20" s="547" t="s">
        <v>118</v>
      </c>
      <c r="D20" s="327" t="s">
        <v>118</v>
      </c>
      <c r="E20" s="639">
        <v>7221.5</v>
      </c>
      <c r="F20" s="640">
        <v>7221.5</v>
      </c>
      <c r="G20" s="640">
        <v>0</v>
      </c>
      <c r="H20" s="640">
        <v>7221.5</v>
      </c>
      <c r="I20" s="625">
        <v>0</v>
      </c>
      <c r="J20" s="641">
        <v>0</v>
      </c>
      <c r="K20" s="640">
        <v>0</v>
      </c>
      <c r="L20" s="639">
        <v>7221.5</v>
      </c>
      <c r="M20" s="639">
        <v>0</v>
      </c>
      <c r="N20" s="628">
        <v>0</v>
      </c>
      <c r="O20" s="639">
        <v>0</v>
      </c>
      <c r="P20" s="628">
        <v>0</v>
      </c>
      <c r="Q20" s="840" t="e">
        <v>#REF!</v>
      </c>
    </row>
    <row r="21" spans="1:19" ht="60" x14ac:dyDescent="0.25">
      <c r="A21" s="941"/>
      <c r="B21" s="772" t="s">
        <v>135</v>
      </c>
      <c r="C21" s="545" t="s">
        <v>318</v>
      </c>
      <c r="D21" s="324" t="s">
        <v>318</v>
      </c>
      <c r="E21" s="627">
        <v>87055.3</v>
      </c>
      <c r="F21" s="625">
        <v>102055.3</v>
      </c>
      <c r="G21" s="625">
        <v>0</v>
      </c>
      <c r="H21" s="625">
        <v>102055.3</v>
      </c>
      <c r="I21" s="625">
        <v>60139.194274000001</v>
      </c>
      <c r="J21" s="628">
        <v>0.58928046141650658</v>
      </c>
      <c r="K21" s="640">
        <v>1486.5273910000033</v>
      </c>
      <c r="L21" s="627">
        <v>41916.105726000002</v>
      </c>
      <c r="M21" s="627">
        <v>58652.666882999998</v>
      </c>
      <c r="N21" s="628">
        <v>0.57471456046868707</v>
      </c>
      <c r="O21" s="627">
        <v>27494.006640669999</v>
      </c>
      <c r="P21" s="628">
        <v>0.26940302601305371</v>
      </c>
      <c r="Q21" s="841" t="e">
        <v>#REF!</v>
      </c>
    </row>
    <row r="22" spans="1:19" ht="60" x14ac:dyDescent="0.25">
      <c r="A22" s="941"/>
      <c r="B22" s="772" t="s">
        <v>136</v>
      </c>
      <c r="C22" s="545" t="s">
        <v>319</v>
      </c>
      <c r="D22" s="324" t="s">
        <v>319</v>
      </c>
      <c r="E22" s="627">
        <v>9418.6</v>
      </c>
      <c r="F22" s="625">
        <v>9418.6</v>
      </c>
      <c r="G22" s="625">
        <v>0</v>
      </c>
      <c r="H22" s="625">
        <v>9418.6</v>
      </c>
      <c r="I22" s="625">
        <v>9418.6</v>
      </c>
      <c r="J22" s="628">
        <v>1</v>
      </c>
      <c r="K22" s="640">
        <v>0</v>
      </c>
      <c r="L22" s="627">
        <v>0</v>
      </c>
      <c r="M22" s="627">
        <v>9418.6</v>
      </c>
      <c r="N22" s="628">
        <v>1</v>
      </c>
      <c r="O22" s="627">
        <v>2381.4</v>
      </c>
      <c r="P22" s="628">
        <v>0.25284012485932089</v>
      </c>
      <c r="Q22" s="842" t="e">
        <v>#REF!</v>
      </c>
    </row>
    <row r="23" spans="1:19" s="231" customFormat="1" ht="45" x14ac:dyDescent="0.25">
      <c r="A23" s="941"/>
      <c r="B23" s="772" t="s">
        <v>130</v>
      </c>
      <c r="C23" s="545" t="s">
        <v>316</v>
      </c>
      <c r="D23" s="324" t="s">
        <v>316</v>
      </c>
      <c r="E23" s="627">
        <v>14368.420725</v>
      </c>
      <c r="F23" s="625">
        <v>14368.420725</v>
      </c>
      <c r="G23" s="625">
        <v>0</v>
      </c>
      <c r="H23" s="625">
        <v>14368.420725</v>
      </c>
      <c r="I23" s="625">
        <v>14368.420725</v>
      </c>
      <c r="J23" s="628">
        <v>1</v>
      </c>
      <c r="K23" s="640">
        <v>0</v>
      </c>
      <c r="L23" s="627">
        <v>0</v>
      </c>
      <c r="M23" s="627">
        <v>14368.420725</v>
      </c>
      <c r="N23" s="628">
        <v>1</v>
      </c>
      <c r="O23" s="627">
        <v>191.32</v>
      </c>
      <c r="P23" s="628">
        <v>1.3315311658929725E-2</v>
      </c>
      <c r="Q23" s="843">
        <v>191.32</v>
      </c>
      <c r="R23" s="881"/>
      <c r="S23" s="881"/>
    </row>
    <row r="24" spans="1:19" ht="19.5" x14ac:dyDescent="0.25">
      <c r="A24" s="941"/>
      <c r="B24" s="987" t="s">
        <v>47</v>
      </c>
      <c r="C24" s="988"/>
      <c r="D24" s="989"/>
      <c r="E24" s="629">
        <v>118063.82072500001</v>
      </c>
      <c r="F24" s="630">
        <v>133063.820725</v>
      </c>
      <c r="G24" s="630">
        <v>0</v>
      </c>
      <c r="H24" s="630">
        <v>133063.820725</v>
      </c>
      <c r="I24" s="630">
        <v>83926.214999000003</v>
      </c>
      <c r="J24" s="631">
        <v>0.63072151800336784</v>
      </c>
      <c r="K24" s="630">
        <v>1486.5273910000033</v>
      </c>
      <c r="L24" s="629">
        <v>49137.605726000002</v>
      </c>
      <c r="M24" s="629">
        <v>82439.687608000007</v>
      </c>
      <c r="N24" s="631">
        <v>0.61954998104538317</v>
      </c>
      <c r="O24" s="629">
        <v>30066.72664067</v>
      </c>
      <c r="P24" s="631">
        <v>0.22595718713660137</v>
      </c>
      <c r="Q24" s="837" t="e">
        <v>#REF!</v>
      </c>
    </row>
    <row r="25" spans="1:19" s="231" customFormat="1" ht="60" x14ac:dyDescent="0.25">
      <c r="A25" s="941"/>
      <c r="B25" s="743" t="s">
        <v>420</v>
      </c>
      <c r="C25" s="752" t="s">
        <v>421</v>
      </c>
      <c r="D25" s="618" t="s">
        <v>486</v>
      </c>
      <c r="E25" s="806">
        <v>48500</v>
      </c>
      <c r="F25" s="807">
        <v>48500</v>
      </c>
      <c r="G25" s="625">
        <v>0</v>
      </c>
      <c r="H25" s="625">
        <v>48500</v>
      </c>
      <c r="I25" s="625">
        <v>48500</v>
      </c>
      <c r="J25" s="628">
        <v>1</v>
      </c>
      <c r="K25" s="625">
        <v>0</v>
      </c>
      <c r="L25" s="627">
        <v>0</v>
      </c>
      <c r="M25" s="627">
        <v>48500</v>
      </c>
      <c r="N25" s="628">
        <v>1</v>
      </c>
      <c r="O25" s="627">
        <v>4033.83617</v>
      </c>
      <c r="P25" s="628">
        <v>8.3171879793814435E-2</v>
      </c>
      <c r="Q25" s="843" t="e">
        <v>#REF!</v>
      </c>
      <c r="R25" s="881"/>
      <c r="S25" s="881"/>
    </row>
    <row r="26" spans="1:19" ht="75" x14ac:dyDescent="0.25">
      <c r="A26" s="941"/>
      <c r="B26" s="743" t="s">
        <v>422</v>
      </c>
      <c r="C26" s="752" t="s">
        <v>421</v>
      </c>
      <c r="D26" s="618" t="s">
        <v>487</v>
      </c>
      <c r="E26" s="806">
        <v>50000</v>
      </c>
      <c r="F26" s="807">
        <v>50000</v>
      </c>
      <c r="G26" s="624">
        <v>0</v>
      </c>
      <c r="H26" s="624">
        <v>50000</v>
      </c>
      <c r="I26" s="624">
        <v>7390.6115375500003</v>
      </c>
      <c r="J26" s="626">
        <v>0.147812230751</v>
      </c>
      <c r="K26" s="625">
        <v>50.611537550000321</v>
      </c>
      <c r="L26" s="623">
        <v>42609.388462449999</v>
      </c>
      <c r="M26" s="623">
        <v>7340</v>
      </c>
      <c r="N26" s="626">
        <v>0.14680000000000001</v>
      </c>
      <c r="O26" s="623">
        <v>0</v>
      </c>
      <c r="P26" s="626">
        <v>0</v>
      </c>
      <c r="Q26" s="844" t="e">
        <v>#REF!</v>
      </c>
    </row>
    <row r="27" spans="1:19" ht="60" x14ac:dyDescent="0.25">
      <c r="A27" s="941"/>
      <c r="B27" s="743" t="s">
        <v>423</v>
      </c>
      <c r="C27" s="752" t="s">
        <v>421</v>
      </c>
      <c r="D27" s="618" t="s">
        <v>488</v>
      </c>
      <c r="E27" s="806">
        <v>722</v>
      </c>
      <c r="F27" s="807">
        <v>722</v>
      </c>
      <c r="G27" s="624">
        <v>0</v>
      </c>
      <c r="H27" s="624">
        <v>722</v>
      </c>
      <c r="I27" s="624">
        <v>722</v>
      </c>
      <c r="J27" s="626">
        <v>1</v>
      </c>
      <c r="K27" s="625">
        <v>0</v>
      </c>
      <c r="L27" s="623">
        <v>0</v>
      </c>
      <c r="M27" s="623">
        <v>722</v>
      </c>
      <c r="N27" s="626">
        <v>1</v>
      </c>
      <c r="O27" s="623">
        <v>630.79613099999995</v>
      </c>
      <c r="P27" s="626">
        <v>0.87367885180055394</v>
      </c>
      <c r="Q27" s="844" t="e">
        <v>#REF!</v>
      </c>
    </row>
    <row r="28" spans="1:19" ht="75" x14ac:dyDescent="0.25">
      <c r="A28" s="941"/>
      <c r="B28" s="743" t="s">
        <v>424</v>
      </c>
      <c r="C28" s="752" t="s">
        <v>421</v>
      </c>
      <c r="D28" s="618" t="s">
        <v>489</v>
      </c>
      <c r="E28" s="806">
        <v>28000</v>
      </c>
      <c r="F28" s="807">
        <v>28000</v>
      </c>
      <c r="G28" s="624">
        <v>0</v>
      </c>
      <c r="H28" s="624">
        <v>28000</v>
      </c>
      <c r="I28" s="624">
        <v>28000</v>
      </c>
      <c r="J28" s="626">
        <v>1</v>
      </c>
      <c r="K28" s="625">
        <v>0</v>
      </c>
      <c r="L28" s="623">
        <v>0</v>
      </c>
      <c r="M28" s="623">
        <v>28000</v>
      </c>
      <c r="N28" s="626">
        <v>0</v>
      </c>
      <c r="O28" s="623">
        <v>0</v>
      </c>
      <c r="P28" s="626">
        <v>0</v>
      </c>
      <c r="Q28" s="844" t="e">
        <v>#REF!</v>
      </c>
    </row>
    <row r="29" spans="1:19" ht="45" x14ac:dyDescent="0.25">
      <c r="A29" s="941"/>
      <c r="B29" s="746" t="s">
        <v>522</v>
      </c>
      <c r="C29" s="754" t="s">
        <v>435</v>
      </c>
      <c r="D29" s="619" t="s">
        <v>536</v>
      </c>
      <c r="E29" s="806">
        <v>1000</v>
      </c>
      <c r="F29" s="807">
        <v>1000</v>
      </c>
      <c r="G29" s="624">
        <v>0</v>
      </c>
      <c r="H29" s="624">
        <v>1000</v>
      </c>
      <c r="I29" s="624">
        <v>0</v>
      </c>
      <c r="J29" s="626">
        <v>0</v>
      </c>
      <c r="K29" s="625">
        <v>0</v>
      </c>
      <c r="L29" s="623">
        <v>1000</v>
      </c>
      <c r="M29" s="623">
        <v>0</v>
      </c>
      <c r="N29" s="626">
        <v>0</v>
      </c>
      <c r="O29" s="623">
        <v>0</v>
      </c>
      <c r="P29" s="626">
        <v>0</v>
      </c>
      <c r="Q29" s="844"/>
    </row>
    <row r="30" spans="1:19" ht="60" x14ac:dyDescent="0.25">
      <c r="A30" s="941"/>
      <c r="B30" s="746" t="s">
        <v>527</v>
      </c>
      <c r="C30" s="545" t="s">
        <v>528</v>
      </c>
      <c r="D30" s="908" t="s">
        <v>537</v>
      </c>
      <c r="E30" s="627">
        <v>1000</v>
      </c>
      <c r="F30" s="625">
        <v>1000</v>
      </c>
      <c r="G30" s="625">
        <v>0</v>
      </c>
      <c r="H30" s="625">
        <v>1000</v>
      </c>
      <c r="I30" s="625">
        <v>200</v>
      </c>
      <c r="J30" s="628">
        <v>0.2</v>
      </c>
      <c r="K30" s="625">
        <v>0</v>
      </c>
      <c r="L30" s="627">
        <v>800</v>
      </c>
      <c r="M30" s="627">
        <v>200</v>
      </c>
      <c r="N30" s="628">
        <v>0</v>
      </c>
      <c r="O30" s="627">
        <v>0</v>
      </c>
      <c r="P30" s="628">
        <v>0</v>
      </c>
      <c r="Q30" s="844"/>
      <c r="R30" s="885"/>
      <c r="S30" s="884"/>
    </row>
    <row r="31" spans="1:19" ht="20.25" thickBot="1" x14ac:dyDescent="0.3">
      <c r="A31" s="941"/>
      <c r="B31" s="984" t="s">
        <v>81</v>
      </c>
      <c r="C31" s="985"/>
      <c r="D31" s="986"/>
      <c r="E31" s="642">
        <v>129222</v>
      </c>
      <c r="F31" s="643">
        <v>129222</v>
      </c>
      <c r="G31" s="643">
        <v>0</v>
      </c>
      <c r="H31" s="643">
        <v>129222</v>
      </c>
      <c r="I31" s="643">
        <v>84812.611537549994</v>
      </c>
      <c r="J31" s="644">
        <v>0.65633260232429458</v>
      </c>
      <c r="K31" s="643">
        <v>50.611537550000321</v>
      </c>
      <c r="L31" s="643">
        <v>44409.388462449999</v>
      </c>
      <c r="M31" s="642">
        <v>84762</v>
      </c>
      <c r="N31" s="644">
        <v>0.65594093884942195</v>
      </c>
      <c r="O31" s="642">
        <v>4664.6323009999996</v>
      </c>
      <c r="P31" s="644">
        <v>3.6097818490659482E-2</v>
      </c>
      <c r="Q31" s="845" t="e">
        <v>#REF!</v>
      </c>
    </row>
    <row r="32" spans="1:19" ht="20.25" hidden="1" thickBot="1" x14ac:dyDescent="0.3">
      <c r="A32" s="941"/>
      <c r="B32" s="984" t="s">
        <v>288</v>
      </c>
      <c r="C32" s="985"/>
      <c r="D32" s="986"/>
      <c r="E32" s="642">
        <v>247285.820725</v>
      </c>
      <c r="F32" s="643">
        <v>262285.820725</v>
      </c>
      <c r="G32" s="643">
        <v>0</v>
      </c>
      <c r="H32" s="643">
        <v>262285.820725</v>
      </c>
      <c r="I32" s="643">
        <v>168738.82653655001</v>
      </c>
      <c r="J32" s="644">
        <v>0.64333949151398606</v>
      </c>
      <c r="K32" s="643">
        <v>1537.1389285500045</v>
      </c>
      <c r="L32" s="642">
        <v>93546.994188449986</v>
      </c>
      <c r="M32" s="642">
        <v>167201.68760800001</v>
      </c>
      <c r="N32" s="644">
        <v>0.63747894242177394</v>
      </c>
      <c r="O32" s="642">
        <v>34731.358941669998</v>
      </c>
      <c r="P32" s="644">
        <v>0.13241798144355255</v>
      </c>
      <c r="Q32" s="845" t="e">
        <v>#REF!</v>
      </c>
    </row>
    <row r="33" spans="1:61" ht="20.25" hidden="1" thickBot="1" x14ac:dyDescent="0.3">
      <c r="A33" s="941"/>
      <c r="B33" s="1169" t="s">
        <v>282</v>
      </c>
      <c r="C33" s="1170"/>
      <c r="D33" s="1171"/>
      <c r="E33" s="645">
        <v>0</v>
      </c>
      <c r="F33" s="646">
        <v>0</v>
      </c>
      <c r="G33" s="646">
        <v>0</v>
      </c>
      <c r="H33" s="646">
        <v>0</v>
      </c>
      <c r="I33" s="646">
        <v>0</v>
      </c>
      <c r="J33" s="647">
        <v>0</v>
      </c>
      <c r="K33" s="646">
        <v>0</v>
      </c>
      <c r="L33" s="645">
        <v>0</v>
      </c>
      <c r="M33" s="645">
        <v>0</v>
      </c>
      <c r="N33" s="648">
        <v>0</v>
      </c>
      <c r="O33" s="649">
        <v>0</v>
      </c>
      <c r="P33" s="648">
        <v>0</v>
      </c>
      <c r="Q33" s="846">
        <v>0</v>
      </c>
    </row>
    <row r="34" spans="1:61" ht="20.25" thickBot="1" x14ac:dyDescent="0.3">
      <c r="A34" s="974"/>
      <c r="B34" s="946" t="s">
        <v>69</v>
      </c>
      <c r="C34" s="990"/>
      <c r="D34" s="947"/>
      <c r="E34" s="650">
        <v>247285.820725</v>
      </c>
      <c r="F34" s="650">
        <v>262285.820725</v>
      </c>
      <c r="G34" s="650">
        <v>0</v>
      </c>
      <c r="H34" s="650">
        <v>262285.820725</v>
      </c>
      <c r="I34" s="651">
        <v>168738.82653655001</v>
      </c>
      <c r="J34" s="574">
        <v>0.64333949151398606</v>
      </c>
      <c r="K34" s="651">
        <v>1537.1389285500045</v>
      </c>
      <c r="L34" s="650">
        <v>93546.994188449986</v>
      </c>
      <c r="M34" s="650">
        <v>167201.68760800001</v>
      </c>
      <c r="N34" s="574">
        <v>0.63747894242177394</v>
      </c>
      <c r="O34" s="651">
        <v>34731.358941669998</v>
      </c>
      <c r="P34" s="574">
        <v>0.13241798144355255</v>
      </c>
      <c r="Q34" s="847" t="e">
        <v>#REF!</v>
      </c>
    </row>
    <row r="35" spans="1:61" ht="15.75" thickBot="1" x14ac:dyDescent="0.3">
      <c r="A35" s="938" t="s">
        <v>557</v>
      </c>
      <c r="B35" s="938"/>
      <c r="C35" s="938"/>
      <c r="D35" s="938"/>
      <c r="E35" s="938"/>
      <c r="F35" s="938"/>
      <c r="G35" s="938"/>
      <c r="H35" s="938"/>
      <c r="I35" s="938"/>
      <c r="J35" s="938"/>
      <c r="K35" s="938"/>
      <c r="L35" s="938"/>
      <c r="M35" s="938"/>
      <c r="N35" s="938"/>
      <c r="O35" s="938"/>
      <c r="P35" s="938"/>
    </row>
    <row r="36" spans="1:61" s="237" customFormat="1" ht="45.75" thickBot="1" x14ac:dyDescent="0.3">
      <c r="A36" s="500" t="s">
        <v>6</v>
      </c>
      <c r="B36" s="518" t="s">
        <v>7</v>
      </c>
      <c r="C36" s="499" t="s">
        <v>546</v>
      </c>
      <c r="D36" s="501" t="s">
        <v>482</v>
      </c>
      <c r="E36" s="517" t="s">
        <v>93</v>
      </c>
      <c r="F36" s="501" t="s">
        <v>171</v>
      </c>
      <c r="G36" s="501" t="s">
        <v>544</v>
      </c>
      <c r="H36" s="501" t="s">
        <v>545</v>
      </c>
      <c r="I36" s="501" t="s">
        <v>24</v>
      </c>
      <c r="J36" s="502" t="s">
        <v>367</v>
      </c>
      <c r="K36" s="501" t="s">
        <v>176</v>
      </c>
      <c r="L36" s="501" t="s">
        <v>173</v>
      </c>
      <c r="M36" s="501" t="s">
        <v>25</v>
      </c>
      <c r="N36" s="501" t="s">
        <v>43</v>
      </c>
      <c r="O36" s="501" t="s">
        <v>79</v>
      </c>
      <c r="P36" s="519" t="s">
        <v>298</v>
      </c>
      <c r="Q36" s="839" t="s">
        <v>28</v>
      </c>
      <c r="R36" s="882"/>
      <c r="S36" s="882"/>
    </row>
    <row r="37" spans="1:61" s="231" customFormat="1" ht="90" x14ac:dyDescent="0.25">
      <c r="A37" s="975" t="s">
        <v>330</v>
      </c>
      <c r="B37" s="752" t="s">
        <v>108</v>
      </c>
      <c r="C37" s="749" t="s">
        <v>312</v>
      </c>
      <c r="D37" s="355" t="s">
        <v>312</v>
      </c>
      <c r="E37" s="627">
        <v>8287.7999999999993</v>
      </c>
      <c r="F37" s="625">
        <v>8287.7999999999993</v>
      </c>
      <c r="G37" s="625">
        <v>0</v>
      </c>
      <c r="H37" s="625">
        <v>8287.7999999999993</v>
      </c>
      <c r="I37" s="625">
        <v>8282.9175130000003</v>
      </c>
      <c r="J37" s="628">
        <v>0.99941088262265032</v>
      </c>
      <c r="K37" s="625">
        <v>84.144415000000663</v>
      </c>
      <c r="L37" s="627">
        <v>4.882486999998946</v>
      </c>
      <c r="M37" s="627">
        <v>8198.7730979999997</v>
      </c>
      <c r="N37" s="628">
        <v>0.98925807789763276</v>
      </c>
      <c r="O37" s="627">
        <v>6505.6721680000001</v>
      </c>
      <c r="P37" s="628">
        <v>0.78496973479089749</v>
      </c>
      <c r="Q37" s="848" t="e">
        <v>#REF!</v>
      </c>
      <c r="R37" s="881"/>
      <c r="S37" s="881"/>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31" customFormat="1" ht="45" x14ac:dyDescent="0.25">
      <c r="A38" s="975"/>
      <c r="B38" s="754" t="s">
        <v>130</v>
      </c>
      <c r="C38" s="751" t="s">
        <v>316</v>
      </c>
      <c r="D38" s="327" t="s">
        <v>316</v>
      </c>
      <c r="E38" s="627">
        <v>13158.276991000001</v>
      </c>
      <c r="F38" s="627">
        <v>13158.276991000001</v>
      </c>
      <c r="G38" s="625">
        <v>0</v>
      </c>
      <c r="H38" s="625">
        <v>13158.276991000001</v>
      </c>
      <c r="I38" s="625">
        <v>12885.469464</v>
      </c>
      <c r="J38" s="628">
        <v>0.97926723026224516</v>
      </c>
      <c r="K38" s="625">
        <v>575.84435300000041</v>
      </c>
      <c r="L38" s="625">
        <v>272.80752700000085</v>
      </c>
      <c r="M38" s="627">
        <v>12309.625110999999</v>
      </c>
      <c r="N38" s="628">
        <v>0.93550433080406636</v>
      </c>
      <c r="O38" s="627">
        <v>4414.4519284999997</v>
      </c>
      <c r="P38" s="628">
        <v>0.33548860018066173</v>
      </c>
      <c r="Q38" s="849">
        <v>4259.5715104999999</v>
      </c>
      <c r="R38" s="881"/>
      <c r="S38" s="881"/>
    </row>
    <row r="39" spans="1:61" ht="19.5" x14ac:dyDescent="0.25">
      <c r="A39" s="975"/>
      <c r="B39" s="984" t="s">
        <v>47</v>
      </c>
      <c r="C39" s="985"/>
      <c r="D39" s="986"/>
      <c r="E39" s="642">
        <v>21446.076991000002</v>
      </c>
      <c r="F39" s="643">
        <v>21446.076991000002</v>
      </c>
      <c r="G39" s="643">
        <v>0</v>
      </c>
      <c r="H39" s="643">
        <v>21446.076991000002</v>
      </c>
      <c r="I39" s="643">
        <v>21168.386977000002</v>
      </c>
      <c r="J39" s="644">
        <v>0.98705171047756035</v>
      </c>
      <c r="K39" s="643">
        <v>659.98876800000107</v>
      </c>
      <c r="L39" s="643">
        <v>277.69001399999979</v>
      </c>
      <c r="M39" s="642">
        <v>20508.398208999999</v>
      </c>
      <c r="N39" s="644">
        <v>0.95627737499993559</v>
      </c>
      <c r="O39" s="642">
        <v>10920.1240965</v>
      </c>
      <c r="P39" s="644">
        <v>0.50918982064098284</v>
      </c>
      <c r="Q39" s="850" t="e">
        <v>#REF!</v>
      </c>
    </row>
    <row r="40" spans="1:61" ht="75" x14ac:dyDescent="0.25">
      <c r="A40" s="975"/>
      <c r="B40" s="752" t="s">
        <v>419</v>
      </c>
      <c r="C40" s="752" t="s">
        <v>538</v>
      </c>
      <c r="D40" s="545" t="s">
        <v>490</v>
      </c>
      <c r="E40" s="806">
        <v>17000</v>
      </c>
      <c r="F40" s="807">
        <v>17000</v>
      </c>
      <c r="G40" s="624">
        <v>0</v>
      </c>
      <c r="H40" s="624">
        <v>17000</v>
      </c>
      <c r="I40" s="625">
        <v>15356.605546999999</v>
      </c>
      <c r="J40" s="626">
        <v>0</v>
      </c>
      <c r="K40" s="624">
        <v>249.22087999999894</v>
      </c>
      <c r="L40" s="623">
        <v>1643.3944530000008</v>
      </c>
      <c r="M40" s="623">
        <v>15107.384667</v>
      </c>
      <c r="N40" s="626">
        <v>0</v>
      </c>
      <c r="O40" s="623">
        <v>2869.705884</v>
      </c>
      <c r="P40" s="628">
        <v>0.16880622847058824</v>
      </c>
      <c r="Q40" s="615" t="e">
        <v>#REF!</v>
      </c>
    </row>
    <row r="41" spans="1:61" ht="60" x14ac:dyDescent="0.25">
      <c r="A41" s="975"/>
      <c r="B41" s="752" t="s">
        <v>425</v>
      </c>
      <c r="C41" s="752" t="s">
        <v>539</v>
      </c>
      <c r="D41" s="545" t="s">
        <v>491</v>
      </c>
      <c r="E41" s="806">
        <v>7000</v>
      </c>
      <c r="F41" s="807">
        <v>7000</v>
      </c>
      <c r="G41" s="624">
        <v>0</v>
      </c>
      <c r="H41" s="624">
        <v>7000</v>
      </c>
      <c r="I41" s="625">
        <v>6692.9251290000002</v>
      </c>
      <c r="J41" s="626">
        <v>0</v>
      </c>
      <c r="K41" s="624">
        <v>23.733248000000458</v>
      </c>
      <c r="L41" s="623">
        <v>307.0748709999998</v>
      </c>
      <c r="M41" s="623">
        <v>6669.1918809999997</v>
      </c>
      <c r="N41" s="626">
        <v>0</v>
      </c>
      <c r="O41" s="623">
        <v>3211.4109389999999</v>
      </c>
      <c r="P41" s="628">
        <v>0.45877299128571425</v>
      </c>
      <c r="Q41" s="615" t="e">
        <v>#REF!</v>
      </c>
    </row>
    <row r="42" spans="1:61" s="808" customFormat="1" ht="55.5" customHeight="1" x14ac:dyDescent="0.25">
      <c r="A42" s="975"/>
      <c r="B42" s="803" t="s">
        <v>428</v>
      </c>
      <c r="C42" s="804" t="s">
        <v>429</v>
      </c>
      <c r="D42" s="805" t="s">
        <v>492</v>
      </c>
      <c r="E42" s="806">
        <v>2700</v>
      </c>
      <c r="F42" s="807">
        <v>2700</v>
      </c>
      <c r="G42" s="807">
        <v>0</v>
      </c>
      <c r="H42" s="807">
        <v>2700</v>
      </c>
      <c r="I42" s="807">
        <v>2511.85277</v>
      </c>
      <c r="J42" s="626">
        <v>0.9303158407407407</v>
      </c>
      <c r="K42" s="807">
        <v>316.88841199999979</v>
      </c>
      <c r="L42" s="806">
        <v>188.14723000000004</v>
      </c>
      <c r="M42" s="806">
        <v>2194.9643580000002</v>
      </c>
      <c r="N42" s="626">
        <v>0.81294976222222226</v>
      </c>
      <c r="O42" s="627">
        <v>1515.554695</v>
      </c>
      <c r="P42" s="626">
        <v>0.5613165537037037</v>
      </c>
      <c r="Q42" s="851" t="e">
        <v>#REF!</v>
      </c>
      <c r="R42" s="881"/>
      <c r="S42" s="881"/>
    </row>
    <row r="43" spans="1:61" ht="79.5" customHeight="1" x14ac:dyDescent="0.25">
      <c r="A43" s="975"/>
      <c r="B43" s="785" t="s">
        <v>525</v>
      </c>
      <c r="C43" s="786" t="s">
        <v>526</v>
      </c>
      <c r="D43" s="545" t="s">
        <v>540</v>
      </c>
      <c r="E43" s="806">
        <v>10000</v>
      </c>
      <c r="F43" s="807">
        <v>0</v>
      </c>
      <c r="G43" s="624">
        <v>0</v>
      </c>
      <c r="H43" s="624">
        <v>0</v>
      </c>
      <c r="I43" s="625">
        <v>0</v>
      </c>
      <c r="J43" s="809">
        <v>0</v>
      </c>
      <c r="K43" s="624">
        <v>0</v>
      </c>
      <c r="L43" s="623">
        <v>0</v>
      </c>
      <c r="M43" s="623">
        <v>0</v>
      </c>
      <c r="N43" s="626">
        <v>0</v>
      </c>
      <c r="O43" s="623">
        <v>0</v>
      </c>
      <c r="P43" s="628">
        <v>0</v>
      </c>
      <c r="Q43" s="615" t="e">
        <v>#REF!</v>
      </c>
    </row>
    <row r="44" spans="1:61" ht="79.5" customHeight="1" x14ac:dyDescent="0.25">
      <c r="A44" s="975"/>
      <c r="B44" s="785" t="s">
        <v>548</v>
      </c>
      <c r="C44" s="786" t="s">
        <v>521</v>
      </c>
      <c r="D44" s="545" t="s">
        <v>540</v>
      </c>
      <c r="E44" s="806">
        <v>0</v>
      </c>
      <c r="F44" s="807">
        <v>10000</v>
      </c>
      <c r="G44" s="624">
        <v>0</v>
      </c>
      <c r="H44" s="624">
        <v>10000</v>
      </c>
      <c r="I44" s="625">
        <v>1546.006981</v>
      </c>
      <c r="J44" s="809">
        <v>0</v>
      </c>
      <c r="K44" s="624">
        <v>389.71149799999989</v>
      </c>
      <c r="L44" s="623">
        <v>8453.9930189999995</v>
      </c>
      <c r="M44" s="623">
        <v>1156.2954830000001</v>
      </c>
      <c r="N44" s="626">
        <v>0</v>
      </c>
      <c r="O44" s="623">
        <v>4.8912760000000004</v>
      </c>
      <c r="P44" s="628">
        <v>4.891276E-4</v>
      </c>
      <c r="Q44" s="615" t="e">
        <v>#REF!</v>
      </c>
    </row>
    <row r="45" spans="1:61" ht="20.25" thickBot="1" x14ac:dyDescent="0.3">
      <c r="A45" s="975"/>
      <c r="B45" s="1169" t="s">
        <v>81</v>
      </c>
      <c r="C45" s="1170"/>
      <c r="D45" s="1171"/>
      <c r="E45" s="649">
        <v>36700</v>
      </c>
      <c r="F45" s="652">
        <v>36700</v>
      </c>
      <c r="G45" s="652">
        <v>0</v>
      </c>
      <c r="H45" s="652">
        <v>36700</v>
      </c>
      <c r="I45" s="652">
        <v>26107.390426999998</v>
      </c>
      <c r="J45" s="648">
        <v>0.71137303615803815</v>
      </c>
      <c r="K45" s="652">
        <v>979.55403799999908</v>
      </c>
      <c r="L45" s="649">
        <v>10592.609573</v>
      </c>
      <c r="M45" s="649">
        <v>25127.836389000004</v>
      </c>
      <c r="N45" s="648">
        <v>0.68468219043596745</v>
      </c>
      <c r="O45" s="649">
        <v>7601.5627940000004</v>
      </c>
      <c r="P45" s="648">
        <v>0.20712705160762943</v>
      </c>
      <c r="Q45" s="852" t="e">
        <v>#REF!</v>
      </c>
    </row>
    <row r="46" spans="1:61" ht="26.25" customHeight="1" thickBot="1" x14ac:dyDescent="0.3">
      <c r="A46" s="983"/>
      <c r="B46" s="946" t="s">
        <v>69</v>
      </c>
      <c r="C46" s="990"/>
      <c r="D46" s="947"/>
      <c r="E46" s="653">
        <v>58146.076991000002</v>
      </c>
      <c r="F46" s="654">
        <v>58146.076991000002</v>
      </c>
      <c r="G46" s="654">
        <v>0</v>
      </c>
      <c r="H46" s="654">
        <v>58146.076991000002</v>
      </c>
      <c r="I46" s="654">
        <v>47275.777404</v>
      </c>
      <c r="J46" s="655">
        <v>0.81305188329932332</v>
      </c>
      <c r="K46" s="654">
        <v>1639.5428060000002</v>
      </c>
      <c r="L46" s="653">
        <v>10870.299587000001</v>
      </c>
      <c r="M46" s="653">
        <v>45636.234598000003</v>
      </c>
      <c r="N46" s="655">
        <v>0.78485491987814926</v>
      </c>
      <c r="O46" s="653">
        <v>18521.686890500001</v>
      </c>
      <c r="P46" s="655">
        <v>0.31853717136182436</v>
      </c>
      <c r="Q46" s="847" t="e">
        <v>#REF!</v>
      </c>
    </row>
    <row r="47" spans="1:61" s="231" customFormat="1" ht="26.25" customHeight="1" thickBot="1" x14ac:dyDescent="0.3">
      <c r="A47" s="899"/>
      <c r="B47" s="900"/>
      <c r="C47" s="900"/>
      <c r="D47" s="901"/>
      <c r="E47" s="902"/>
      <c r="F47" s="903"/>
      <c r="G47" s="903"/>
      <c r="H47" s="903"/>
      <c r="I47" s="903"/>
      <c r="J47" s="904"/>
      <c r="K47" s="903"/>
      <c r="L47" s="902"/>
      <c r="M47" s="902"/>
      <c r="N47" s="904"/>
      <c r="O47" s="902"/>
      <c r="P47" s="905"/>
      <c r="Q47" s="906"/>
      <c r="R47" s="907"/>
      <c r="S47" s="907"/>
    </row>
    <row r="48" spans="1:61" ht="44.25" customHeight="1" x14ac:dyDescent="0.25">
      <c r="A48" s="500" t="s">
        <v>6</v>
      </c>
      <c r="B48" s="518" t="s">
        <v>7</v>
      </c>
      <c r="C48" s="499" t="s">
        <v>546</v>
      </c>
      <c r="D48" s="501" t="s">
        <v>482</v>
      </c>
      <c r="E48" s="517" t="s">
        <v>93</v>
      </c>
      <c r="F48" s="501" t="s">
        <v>171</v>
      </c>
      <c r="G48" s="501" t="s">
        <v>544</v>
      </c>
      <c r="H48" s="501" t="s">
        <v>545</v>
      </c>
      <c r="I48" s="501" t="s">
        <v>24</v>
      </c>
      <c r="J48" s="502" t="s">
        <v>367</v>
      </c>
      <c r="K48" s="501" t="s">
        <v>176</v>
      </c>
      <c r="L48" s="501" t="s">
        <v>173</v>
      </c>
      <c r="M48" s="501" t="s">
        <v>25</v>
      </c>
      <c r="N48" s="501" t="s">
        <v>43</v>
      </c>
      <c r="O48" s="501" t="s">
        <v>79</v>
      </c>
      <c r="P48" s="519" t="s">
        <v>298</v>
      </c>
      <c r="Q48" s="898"/>
    </row>
    <row r="49" spans="1:19" s="231" customFormat="1" ht="109.5" customHeight="1" x14ac:dyDescent="0.25">
      <c r="A49" s="982" t="s">
        <v>549</v>
      </c>
      <c r="B49" s="754" t="s">
        <v>434</v>
      </c>
      <c r="C49" s="754" t="s">
        <v>435</v>
      </c>
      <c r="D49" s="545" t="s">
        <v>493</v>
      </c>
      <c r="E49" s="806">
        <v>3000</v>
      </c>
      <c r="F49" s="806">
        <v>3000</v>
      </c>
      <c r="G49" s="627">
        <v>0</v>
      </c>
      <c r="H49" s="627">
        <v>3000</v>
      </c>
      <c r="I49" s="627">
        <v>2999.9999999699999</v>
      </c>
      <c r="J49" s="626">
        <v>0.99999999999</v>
      </c>
      <c r="K49" s="624">
        <v>867.21959489999972</v>
      </c>
      <c r="L49" s="627">
        <v>3.0000137485330924E-8</v>
      </c>
      <c r="M49" s="627">
        <v>2132.7804050700001</v>
      </c>
      <c r="N49" s="626">
        <v>0.71092680169</v>
      </c>
      <c r="O49" s="627">
        <v>1549.5699806700002</v>
      </c>
      <c r="P49" s="627">
        <v>0.51652332689000002</v>
      </c>
      <c r="Q49" s="617"/>
      <c r="R49" s="881"/>
      <c r="S49" s="881"/>
    </row>
    <row r="50" spans="1:19" ht="26.25" customHeight="1" x14ac:dyDescent="0.25">
      <c r="A50" s="975"/>
      <c r="B50" s="987" t="s">
        <v>534</v>
      </c>
      <c r="C50" s="989"/>
      <c r="D50" s="656"/>
      <c r="E50" s="633">
        <v>3000</v>
      </c>
      <c r="F50" s="633">
        <v>3000</v>
      </c>
      <c r="G50" s="633">
        <v>0</v>
      </c>
      <c r="H50" s="633">
        <v>3000</v>
      </c>
      <c r="I50" s="633">
        <v>2999.9999999699999</v>
      </c>
      <c r="J50" s="635">
        <v>0.99999999999</v>
      </c>
      <c r="K50" s="633">
        <v>867.21959489999972</v>
      </c>
      <c r="L50" s="633">
        <v>3.0000137485330924E-8</v>
      </c>
      <c r="M50" s="633">
        <v>2132.7804050700001</v>
      </c>
      <c r="N50" s="635">
        <v>0.71092680169</v>
      </c>
      <c r="O50" s="633">
        <v>1549.5699806700002</v>
      </c>
      <c r="P50" s="633">
        <v>0.51652332689000002</v>
      </c>
      <c r="Q50" s="616"/>
    </row>
    <row r="51" spans="1:19" ht="26.25" customHeight="1" thickBot="1" x14ac:dyDescent="0.3">
      <c r="A51" s="983"/>
      <c r="B51" s="1168" t="s">
        <v>535</v>
      </c>
      <c r="C51" s="1168"/>
      <c r="D51" s="657"/>
      <c r="E51" s="658">
        <v>3000</v>
      </c>
      <c r="F51" s="658">
        <v>3000</v>
      </c>
      <c r="G51" s="658">
        <v>0</v>
      </c>
      <c r="H51" s="658">
        <v>3000</v>
      </c>
      <c r="I51" s="658">
        <v>2999.9999999699999</v>
      </c>
      <c r="J51" s="658">
        <v>0.99999999999</v>
      </c>
      <c r="K51" s="658">
        <v>867.21959489999972</v>
      </c>
      <c r="L51" s="658">
        <v>3.0000137485330924E-8</v>
      </c>
      <c r="M51" s="658">
        <v>2132.7804050700001</v>
      </c>
      <c r="N51" s="659">
        <v>0.71092680169</v>
      </c>
      <c r="O51" s="658">
        <v>1549.5699806700002</v>
      </c>
      <c r="P51" s="659">
        <v>0.51652332689000002</v>
      </c>
      <c r="Q51" s="616"/>
    </row>
    <row r="52" spans="1:19" ht="20.25" customHeight="1" thickBot="1" x14ac:dyDescent="0.3">
      <c r="A52" s="970" t="s">
        <v>557</v>
      </c>
      <c r="B52" s="970"/>
      <c r="C52" s="970"/>
      <c r="D52" s="970"/>
      <c r="E52" s="970"/>
      <c r="F52" s="970"/>
      <c r="G52" s="970"/>
      <c r="H52" s="970"/>
      <c r="I52" s="970"/>
      <c r="J52" s="970"/>
      <c r="K52" s="970"/>
      <c r="L52" s="970"/>
      <c r="M52" s="970"/>
      <c r="N52" s="970"/>
      <c r="O52" s="970"/>
      <c r="P52" s="970"/>
      <c r="Q52" s="575"/>
    </row>
    <row r="53" spans="1:19" s="237" customFormat="1" ht="48.75" customHeight="1" thickBot="1" x14ac:dyDescent="0.3">
      <c r="A53" s="500" t="s">
        <v>6</v>
      </c>
      <c r="B53" s="518" t="s">
        <v>7</v>
      </c>
      <c r="C53" s="499" t="s">
        <v>546</v>
      </c>
      <c r="D53" s="501" t="s">
        <v>482</v>
      </c>
      <c r="E53" s="517" t="s">
        <v>93</v>
      </c>
      <c r="F53" s="501" t="s">
        <v>171</v>
      </c>
      <c r="G53" s="501" t="s">
        <v>544</v>
      </c>
      <c r="H53" s="501" t="s">
        <v>545</v>
      </c>
      <c r="I53" s="501" t="s">
        <v>24</v>
      </c>
      <c r="J53" s="502" t="s">
        <v>367</v>
      </c>
      <c r="K53" s="501" t="s">
        <v>176</v>
      </c>
      <c r="L53" s="501" t="s">
        <v>173</v>
      </c>
      <c r="M53" s="501" t="s">
        <v>25</v>
      </c>
      <c r="N53" s="501" t="s">
        <v>43</v>
      </c>
      <c r="O53" s="501" t="s">
        <v>79</v>
      </c>
      <c r="P53" s="519" t="s">
        <v>298</v>
      </c>
      <c r="Q53" s="853" t="s">
        <v>28</v>
      </c>
      <c r="R53" s="882"/>
      <c r="S53" s="882"/>
    </row>
    <row r="54" spans="1:19" ht="27" customHeight="1" x14ac:dyDescent="0.25">
      <c r="A54" s="981" t="s">
        <v>235</v>
      </c>
      <c r="B54" s="775" t="s">
        <v>100</v>
      </c>
      <c r="C54" s="755" t="s">
        <v>101</v>
      </c>
      <c r="D54" s="755" t="s">
        <v>101</v>
      </c>
      <c r="E54" s="660">
        <v>2490.4</v>
      </c>
      <c r="F54" s="661">
        <v>2490.4</v>
      </c>
      <c r="G54" s="661">
        <v>0</v>
      </c>
      <c r="H54" s="661">
        <v>2490.4</v>
      </c>
      <c r="I54" s="661">
        <v>2490.3999990000002</v>
      </c>
      <c r="J54" s="662">
        <v>0.99999999959845809</v>
      </c>
      <c r="K54" s="661">
        <v>553.02106800000024</v>
      </c>
      <c r="L54" s="660">
        <v>9.9999988378840499E-7</v>
      </c>
      <c r="M54" s="660">
        <v>1937.378931</v>
      </c>
      <c r="N54" s="662">
        <v>0.77793885761323478</v>
      </c>
      <c r="O54" s="623">
        <v>1937.378931</v>
      </c>
      <c r="P54" s="632">
        <v>0.77793885761323478</v>
      </c>
      <c r="Q54" s="854" t="e">
        <v>#REF!</v>
      </c>
    </row>
    <row r="55" spans="1:19" ht="42" customHeight="1" x14ac:dyDescent="0.25">
      <c r="A55" s="976"/>
      <c r="B55" s="775" t="s">
        <v>98</v>
      </c>
      <c r="C55" s="618" t="s">
        <v>99</v>
      </c>
      <c r="D55" s="619" t="s">
        <v>99</v>
      </c>
      <c r="E55" s="660">
        <v>6514.2</v>
      </c>
      <c r="F55" s="661">
        <v>6514.2</v>
      </c>
      <c r="G55" s="661">
        <v>0</v>
      </c>
      <c r="H55" s="661">
        <v>6514.2</v>
      </c>
      <c r="I55" s="661">
        <v>6514.1420829999997</v>
      </c>
      <c r="J55" s="662">
        <v>0.99999110911547084</v>
      </c>
      <c r="K55" s="661">
        <v>1027.8675819999999</v>
      </c>
      <c r="L55" s="660">
        <v>5.7917000000088592E-2</v>
      </c>
      <c r="M55" s="660">
        <v>5486.2745009999999</v>
      </c>
      <c r="N55" s="662">
        <v>0.84220234272819383</v>
      </c>
      <c r="O55" s="623">
        <v>5479.0341340000004</v>
      </c>
      <c r="P55" s="632">
        <v>0.8410908682570386</v>
      </c>
      <c r="Q55" s="854" t="e">
        <v>#REF!</v>
      </c>
    </row>
    <row r="56" spans="1:19" ht="38.25" customHeight="1" x14ac:dyDescent="0.25">
      <c r="A56" s="976"/>
      <c r="B56" s="775" t="s">
        <v>102</v>
      </c>
      <c r="C56" s="618" t="s">
        <v>103</v>
      </c>
      <c r="D56" s="619" t="s">
        <v>103</v>
      </c>
      <c r="E56" s="660">
        <v>1075.5999999999999</v>
      </c>
      <c r="F56" s="661">
        <v>1075.5999999999999</v>
      </c>
      <c r="G56" s="661">
        <v>0</v>
      </c>
      <c r="H56" s="661">
        <v>1075.5999999999999</v>
      </c>
      <c r="I56" s="661">
        <v>1073.6991439999999</v>
      </c>
      <c r="J56" s="662">
        <v>0.99823274823354413</v>
      </c>
      <c r="K56" s="661">
        <v>456.88750399999992</v>
      </c>
      <c r="L56" s="660">
        <v>1.9008559999999761</v>
      </c>
      <c r="M56" s="660">
        <v>616.81164000000001</v>
      </c>
      <c r="N56" s="662">
        <v>0.5734582000743772</v>
      </c>
      <c r="O56" s="623">
        <v>616.81164000000001</v>
      </c>
      <c r="P56" s="632">
        <v>0.5734582000743772</v>
      </c>
      <c r="Q56" s="854" t="e">
        <v>#REF!</v>
      </c>
    </row>
    <row r="57" spans="1:19" ht="24" customHeight="1" thickBot="1" x14ac:dyDescent="0.3">
      <c r="A57" s="976"/>
      <c r="B57" s="957" t="s">
        <v>46</v>
      </c>
      <c r="C57" s="958"/>
      <c r="D57" s="663" t="s">
        <v>309</v>
      </c>
      <c r="E57" s="642">
        <v>10080.200000000001</v>
      </c>
      <c r="F57" s="643">
        <v>10080.200000000001</v>
      </c>
      <c r="G57" s="643">
        <v>0</v>
      </c>
      <c r="H57" s="643">
        <v>10080.200000000001</v>
      </c>
      <c r="I57" s="643">
        <v>10078.241226</v>
      </c>
      <c r="J57" s="644">
        <v>0.99980568103807455</v>
      </c>
      <c r="K57" s="643">
        <v>2037.7761540000001</v>
      </c>
      <c r="L57" s="642">
        <v>1.9587740000006306</v>
      </c>
      <c r="M57" s="642">
        <v>8040.465072</v>
      </c>
      <c r="N57" s="644">
        <v>0.79764935933810832</v>
      </c>
      <c r="O57" s="642">
        <v>8033.2247050000005</v>
      </c>
      <c r="P57" s="644">
        <v>0.79693108321263462</v>
      </c>
      <c r="Q57" s="850" t="e">
        <v>#REF!</v>
      </c>
    </row>
    <row r="58" spans="1:19" s="808" customFormat="1" ht="59.25" customHeight="1" x14ac:dyDescent="0.25">
      <c r="A58" s="976"/>
      <c r="B58" s="775" t="s">
        <v>106</v>
      </c>
      <c r="C58" s="897" t="s">
        <v>342</v>
      </c>
      <c r="D58" s="324" t="s">
        <v>542</v>
      </c>
      <c r="E58" s="627">
        <v>4729.2</v>
      </c>
      <c r="F58" s="625">
        <v>4729.2</v>
      </c>
      <c r="G58" s="807">
        <v>0</v>
      </c>
      <c r="H58" s="807">
        <v>4729.2</v>
      </c>
      <c r="I58" s="807">
        <v>4716.1063957400002</v>
      </c>
      <c r="J58" s="626">
        <v>0.9972313278651781</v>
      </c>
      <c r="K58" s="807">
        <v>341.67241676999947</v>
      </c>
      <c r="L58" s="806">
        <v>13.093604259999665</v>
      </c>
      <c r="M58" s="806">
        <v>4374.4339789700007</v>
      </c>
      <c r="N58" s="626">
        <v>0.92498392518184913</v>
      </c>
      <c r="O58" s="806">
        <v>3265.6267887800004</v>
      </c>
      <c r="P58" s="626">
        <v>0.69052414547492191</v>
      </c>
      <c r="Q58" s="855" t="e">
        <v>#REF!</v>
      </c>
      <c r="R58" s="883"/>
      <c r="S58" s="883"/>
    </row>
    <row r="59" spans="1:19" ht="35.25" customHeight="1" x14ac:dyDescent="0.25">
      <c r="A59" s="976"/>
      <c r="B59" s="959" t="s">
        <v>168</v>
      </c>
      <c r="C59" s="960"/>
      <c r="D59" s="663" t="s">
        <v>168</v>
      </c>
      <c r="E59" s="642">
        <v>4729.2</v>
      </c>
      <c r="F59" s="643">
        <v>4729.2</v>
      </c>
      <c r="G59" s="643">
        <v>0</v>
      </c>
      <c r="H59" s="643">
        <v>4729.2</v>
      </c>
      <c r="I59" s="643">
        <v>4716.1063957400002</v>
      </c>
      <c r="J59" s="644">
        <v>0.9972313278651781</v>
      </c>
      <c r="K59" s="643">
        <v>341.67241676999947</v>
      </c>
      <c r="L59" s="642">
        <v>13.093604259999665</v>
      </c>
      <c r="M59" s="642">
        <v>4374.4339789700007</v>
      </c>
      <c r="N59" s="644">
        <v>0.92498392518184913</v>
      </c>
      <c r="O59" s="642">
        <v>3265.6267887800004</v>
      </c>
      <c r="P59" s="644">
        <v>0.69052414547492191</v>
      </c>
      <c r="Q59" s="850" t="e">
        <v>#REF!</v>
      </c>
    </row>
    <row r="60" spans="1:19" s="231" customFormat="1" ht="45" x14ac:dyDescent="0.25">
      <c r="A60" s="976"/>
      <c r="B60" s="772" t="s">
        <v>112</v>
      </c>
      <c r="C60" s="545" t="s">
        <v>35</v>
      </c>
      <c r="D60" s="324" t="s">
        <v>35</v>
      </c>
      <c r="E60" s="627">
        <v>79468.800000000003</v>
      </c>
      <c r="F60" s="807">
        <v>91425.733584999994</v>
      </c>
      <c r="G60" s="625">
        <v>0</v>
      </c>
      <c r="H60" s="625">
        <v>91425.733584999994</v>
      </c>
      <c r="I60" s="625">
        <v>74093.695626000001</v>
      </c>
      <c r="J60" s="628">
        <v>0.81042495061977149</v>
      </c>
      <c r="K60" s="625">
        <v>6825.4729599999991</v>
      </c>
      <c r="L60" s="627">
        <v>17332.037958999994</v>
      </c>
      <c r="M60" s="627">
        <v>67268.222666000001</v>
      </c>
      <c r="N60" s="628">
        <v>0.73576902288084611</v>
      </c>
      <c r="O60" s="627">
        <v>24029.052877799997</v>
      </c>
      <c r="P60" s="628">
        <v>0.26282592368219604</v>
      </c>
      <c r="Q60" s="835" t="e">
        <v>#REF!</v>
      </c>
      <c r="R60" s="907"/>
      <c r="S60" s="907"/>
    </row>
    <row r="61" spans="1:19" ht="19.5" x14ac:dyDescent="0.25">
      <c r="A61" s="976"/>
      <c r="B61" s="959" t="s">
        <v>47</v>
      </c>
      <c r="C61" s="960"/>
      <c r="D61" s="663" t="s">
        <v>47</v>
      </c>
      <c r="E61" s="642">
        <v>79468.800000000003</v>
      </c>
      <c r="F61" s="643">
        <v>91425.733584999994</v>
      </c>
      <c r="G61" s="643">
        <v>0</v>
      </c>
      <c r="H61" s="643">
        <v>91425.733584999994</v>
      </c>
      <c r="I61" s="643">
        <v>74093.695626000001</v>
      </c>
      <c r="J61" s="644">
        <v>0.81042495061977149</v>
      </c>
      <c r="K61" s="643">
        <v>6825.4729599999991</v>
      </c>
      <c r="L61" s="642">
        <v>17332.037958999994</v>
      </c>
      <c r="M61" s="642">
        <v>67268.222666000001</v>
      </c>
      <c r="N61" s="644">
        <v>0.73576902288084611</v>
      </c>
      <c r="O61" s="642">
        <v>24029.052877799997</v>
      </c>
      <c r="P61" s="644">
        <v>0.26282592368219604</v>
      </c>
      <c r="Q61" s="850" t="e">
        <v>#REF!</v>
      </c>
    </row>
    <row r="62" spans="1:19" s="231" customFormat="1" ht="27" customHeight="1" x14ac:dyDescent="0.25">
      <c r="A62" s="976"/>
      <c r="B62" s="772" t="s">
        <v>144</v>
      </c>
      <c r="C62" s="545"/>
      <c r="D62" s="324" t="s">
        <v>145</v>
      </c>
      <c r="E62" s="627">
        <v>94.1</v>
      </c>
      <c r="F62" s="625">
        <v>137.166415</v>
      </c>
      <c r="G62" s="625">
        <v>0</v>
      </c>
      <c r="H62" s="625">
        <v>137.166415</v>
      </c>
      <c r="I62" s="661">
        <v>137.166415</v>
      </c>
      <c r="J62" s="628">
        <v>1</v>
      </c>
      <c r="K62" s="625">
        <v>0</v>
      </c>
      <c r="L62" s="627">
        <v>0</v>
      </c>
      <c r="M62" s="627">
        <v>137.166415</v>
      </c>
      <c r="N62" s="628">
        <v>1</v>
      </c>
      <c r="O62" s="627">
        <v>137.166415</v>
      </c>
      <c r="P62" s="628">
        <v>1</v>
      </c>
      <c r="Q62" s="835" t="e">
        <v>#REF!</v>
      </c>
      <c r="R62" s="881"/>
      <c r="S62" s="881"/>
    </row>
    <row r="63" spans="1:19" ht="19.5" x14ac:dyDescent="0.25">
      <c r="A63" s="976"/>
      <c r="B63" s="959" t="s">
        <v>512</v>
      </c>
      <c r="C63" s="960"/>
      <c r="D63" s="664"/>
      <c r="E63" s="642">
        <v>94.1</v>
      </c>
      <c r="F63" s="643">
        <v>137.166415</v>
      </c>
      <c r="G63" s="643">
        <v>0</v>
      </c>
      <c r="H63" s="643">
        <v>137.166415</v>
      </c>
      <c r="I63" s="643">
        <v>137.166415</v>
      </c>
      <c r="J63" s="644">
        <v>1</v>
      </c>
      <c r="K63" s="643">
        <v>0</v>
      </c>
      <c r="L63" s="642">
        <v>0</v>
      </c>
      <c r="M63" s="642">
        <v>137.166415</v>
      </c>
      <c r="N63" s="644">
        <v>1</v>
      </c>
      <c r="O63" s="642">
        <v>137.166415</v>
      </c>
      <c r="P63" s="644">
        <v>1</v>
      </c>
      <c r="Q63" s="850" t="e">
        <v>#REF!</v>
      </c>
    </row>
    <row r="64" spans="1:19" ht="90" x14ac:dyDescent="0.25">
      <c r="A64" s="976"/>
      <c r="B64" s="772" t="s">
        <v>481</v>
      </c>
      <c r="C64" s="545" t="s">
        <v>459</v>
      </c>
      <c r="D64" s="324" t="s">
        <v>494</v>
      </c>
      <c r="E64" s="627">
        <v>3000</v>
      </c>
      <c r="F64" s="625">
        <v>3000</v>
      </c>
      <c r="G64" s="625">
        <v>0</v>
      </c>
      <c r="H64" s="625">
        <v>3000</v>
      </c>
      <c r="I64" s="625">
        <v>2979.4929280000001</v>
      </c>
      <c r="J64" s="628">
        <v>0.99316430933333333</v>
      </c>
      <c r="K64" s="625">
        <v>21.46581900000001</v>
      </c>
      <c r="L64" s="627">
        <v>20.50707199999988</v>
      </c>
      <c r="M64" s="627">
        <v>2958.0271090000001</v>
      </c>
      <c r="N64" s="626">
        <v>0.98600903633333337</v>
      </c>
      <c r="O64" s="623">
        <v>541.78460900000005</v>
      </c>
      <c r="P64" s="626">
        <v>0.18059486966666669</v>
      </c>
      <c r="Q64" s="615" t="e">
        <v>#REF!</v>
      </c>
    </row>
    <row r="65" spans="1:19" ht="20.25" thickBot="1" x14ac:dyDescent="0.3">
      <c r="A65" s="976"/>
      <c r="B65" s="957" t="s">
        <v>81</v>
      </c>
      <c r="C65" s="958"/>
      <c r="D65" s="665" t="s">
        <v>81</v>
      </c>
      <c r="E65" s="649">
        <v>3000</v>
      </c>
      <c r="F65" s="652">
        <v>3000</v>
      </c>
      <c r="G65" s="652">
        <v>0</v>
      </c>
      <c r="H65" s="652">
        <v>3000</v>
      </c>
      <c r="I65" s="652">
        <v>2979.4929280000001</v>
      </c>
      <c r="J65" s="648">
        <v>0.99316430933333333</v>
      </c>
      <c r="K65" s="652">
        <v>21.46581900000001</v>
      </c>
      <c r="L65" s="652">
        <v>20.50707199999988</v>
      </c>
      <c r="M65" s="649">
        <v>2958.0271090000001</v>
      </c>
      <c r="N65" s="648">
        <v>0.98600903633333337</v>
      </c>
      <c r="O65" s="649">
        <v>541.78460900000005</v>
      </c>
      <c r="P65" s="648">
        <v>0.18059486966666669</v>
      </c>
      <c r="Q65" s="857" t="e">
        <v>#REF!</v>
      </c>
    </row>
    <row r="66" spans="1:19" ht="27" customHeight="1" thickBot="1" x14ac:dyDescent="0.3">
      <c r="A66" s="1167"/>
      <c r="B66" s="1013" t="s">
        <v>69</v>
      </c>
      <c r="C66" s="1014"/>
      <c r="D66" s="1015"/>
      <c r="E66" s="666">
        <v>97372.3</v>
      </c>
      <c r="F66" s="667">
        <v>109372.29999999999</v>
      </c>
      <c r="G66" s="667">
        <v>0</v>
      </c>
      <c r="H66" s="667">
        <v>109372.29999999999</v>
      </c>
      <c r="I66" s="667">
        <v>92004.702590740009</v>
      </c>
      <c r="J66" s="668">
        <v>0.84120661804442276</v>
      </c>
      <c r="K66" s="667">
        <v>9226.3873497700006</v>
      </c>
      <c r="L66" s="666">
        <v>17367.597409259994</v>
      </c>
      <c r="M66" s="666">
        <v>82778.315240970012</v>
      </c>
      <c r="N66" s="668">
        <v>0.75684899413260964</v>
      </c>
      <c r="O66" s="666">
        <v>36006.855395580002</v>
      </c>
      <c r="P66" s="668">
        <v>0.32921366191970003</v>
      </c>
      <c r="Q66" s="847" t="e">
        <v>#REF!</v>
      </c>
    </row>
    <row r="67" spans="1:19" ht="21.75" customHeight="1" thickBot="1" x14ac:dyDescent="0.3">
      <c r="A67" s="938" t="s">
        <v>557</v>
      </c>
      <c r="B67" s="938"/>
      <c r="C67" s="938"/>
      <c r="D67" s="938"/>
      <c r="E67" s="938"/>
      <c r="F67" s="938"/>
      <c r="G67" s="938"/>
      <c r="H67" s="938"/>
      <c r="I67" s="938"/>
      <c r="J67" s="938"/>
      <c r="K67" s="938"/>
      <c r="L67" s="938"/>
      <c r="M67" s="938"/>
      <c r="N67" s="938"/>
      <c r="O67" s="938"/>
      <c r="P67" s="938"/>
    </row>
    <row r="68" spans="1:19" s="237" customFormat="1" ht="47.25" customHeight="1" thickBot="1" x14ac:dyDescent="0.3">
      <c r="A68" s="500" t="s">
        <v>6</v>
      </c>
      <c r="B68" s="518" t="s">
        <v>7</v>
      </c>
      <c r="C68" s="499" t="s">
        <v>546</v>
      </c>
      <c r="D68" s="501" t="s">
        <v>482</v>
      </c>
      <c r="E68" s="517" t="s">
        <v>93</v>
      </c>
      <c r="F68" s="501" t="s">
        <v>171</v>
      </c>
      <c r="G68" s="501" t="s">
        <v>544</v>
      </c>
      <c r="H68" s="501" t="s">
        <v>545</v>
      </c>
      <c r="I68" s="501" t="s">
        <v>24</v>
      </c>
      <c r="J68" s="502" t="s">
        <v>367</v>
      </c>
      <c r="K68" s="501" t="s">
        <v>176</v>
      </c>
      <c r="L68" s="501" t="s">
        <v>173</v>
      </c>
      <c r="M68" s="501" t="s">
        <v>25</v>
      </c>
      <c r="N68" s="501" t="s">
        <v>43</v>
      </c>
      <c r="O68" s="501" t="s">
        <v>79</v>
      </c>
      <c r="P68" s="519" t="s">
        <v>298</v>
      </c>
      <c r="Q68" s="839" t="s">
        <v>28</v>
      </c>
      <c r="R68" s="882"/>
      <c r="S68" s="882"/>
    </row>
    <row r="69" spans="1:19" ht="102" customHeight="1" x14ac:dyDescent="0.25">
      <c r="A69" s="933" t="s">
        <v>327</v>
      </c>
      <c r="B69" s="776" t="s">
        <v>141</v>
      </c>
      <c r="C69" s="548" t="s">
        <v>83</v>
      </c>
      <c r="D69" s="504" t="s">
        <v>83</v>
      </c>
      <c r="E69" s="669">
        <v>1826</v>
      </c>
      <c r="F69" s="670">
        <v>1826</v>
      </c>
      <c r="G69" s="670">
        <v>0</v>
      </c>
      <c r="H69" s="670">
        <v>1826</v>
      </c>
      <c r="I69" s="640">
        <v>1824.9659260000001</v>
      </c>
      <c r="J69" s="626">
        <v>0.99943369441401975</v>
      </c>
      <c r="K69" s="624">
        <v>122.14405099999999</v>
      </c>
      <c r="L69" s="669">
        <v>1.0340739999999187</v>
      </c>
      <c r="M69" s="669">
        <v>1702.8218750000001</v>
      </c>
      <c r="N69" s="626">
        <v>0.93254210021905815</v>
      </c>
      <c r="O69" s="669">
        <v>1144.659735</v>
      </c>
      <c r="P69" s="626">
        <v>0.62686732475355966</v>
      </c>
      <c r="Q69" s="858" t="e">
        <v>#REF!</v>
      </c>
    </row>
    <row r="70" spans="1:19" ht="23.25" customHeight="1" x14ac:dyDescent="0.25">
      <c r="A70" s="934"/>
      <c r="B70" s="978" t="s">
        <v>47</v>
      </c>
      <c r="C70" s="960"/>
      <c r="D70" s="663" t="s">
        <v>47</v>
      </c>
      <c r="E70" s="642">
        <v>1826</v>
      </c>
      <c r="F70" s="643">
        <v>1826</v>
      </c>
      <c r="G70" s="643">
        <v>0</v>
      </c>
      <c r="H70" s="643">
        <v>1826</v>
      </c>
      <c r="I70" s="643">
        <v>1824.9659260000001</v>
      </c>
      <c r="J70" s="644">
        <v>0.99943369441401975</v>
      </c>
      <c r="K70" s="643">
        <v>122.14405099999999</v>
      </c>
      <c r="L70" s="642">
        <v>1.0340739999999187</v>
      </c>
      <c r="M70" s="642">
        <v>1702.8218750000001</v>
      </c>
      <c r="N70" s="644">
        <v>0.93254210021905815</v>
      </c>
      <c r="O70" s="642">
        <v>1144.659735</v>
      </c>
      <c r="P70" s="644">
        <v>0.62686732475355966</v>
      </c>
      <c r="Q70" s="850" t="e">
        <v>#REF!</v>
      </c>
    </row>
    <row r="71" spans="1:19" ht="103.5" customHeight="1" x14ac:dyDescent="0.25">
      <c r="A71" s="934"/>
      <c r="B71" s="777" t="s">
        <v>461</v>
      </c>
      <c r="C71" s="549" t="s">
        <v>459</v>
      </c>
      <c r="D71" s="505" t="s">
        <v>495</v>
      </c>
      <c r="E71" s="806">
        <v>2000</v>
      </c>
      <c r="F71" s="807">
        <v>2000</v>
      </c>
      <c r="G71" s="624">
        <v>0</v>
      </c>
      <c r="H71" s="624">
        <v>2000</v>
      </c>
      <c r="I71" s="807">
        <v>1996.8592040000001</v>
      </c>
      <c r="J71" s="626">
        <v>0.99842960200000008</v>
      </c>
      <c r="K71" s="624">
        <v>103.91085199999998</v>
      </c>
      <c r="L71" s="623">
        <v>3.1407959999999093</v>
      </c>
      <c r="M71" s="623">
        <v>1892.9483520000001</v>
      </c>
      <c r="N71" s="626">
        <v>0.94647417600000006</v>
      </c>
      <c r="O71" s="623">
        <v>1035.2153539999999</v>
      </c>
      <c r="P71" s="626">
        <v>0.51760767699999999</v>
      </c>
      <c r="Q71" s="615" t="e">
        <v>#REF!</v>
      </c>
    </row>
    <row r="72" spans="1:19" ht="27.75" customHeight="1" thickBot="1" x14ac:dyDescent="0.3">
      <c r="A72" s="934"/>
      <c r="B72" s="1166" t="s">
        <v>81</v>
      </c>
      <c r="C72" s="1007"/>
      <c r="D72" s="665" t="s">
        <v>81</v>
      </c>
      <c r="E72" s="649">
        <v>2000</v>
      </c>
      <c r="F72" s="652">
        <v>2000</v>
      </c>
      <c r="G72" s="652">
        <v>0</v>
      </c>
      <c r="H72" s="652">
        <v>2000</v>
      </c>
      <c r="I72" s="652">
        <v>1996.8592040000001</v>
      </c>
      <c r="J72" s="648">
        <v>0.99842960200000008</v>
      </c>
      <c r="K72" s="652">
        <v>103.91085199999998</v>
      </c>
      <c r="L72" s="649">
        <v>3.1407959999999093</v>
      </c>
      <c r="M72" s="649">
        <v>1892.9483520000001</v>
      </c>
      <c r="N72" s="648">
        <v>0.94647417600000006</v>
      </c>
      <c r="O72" s="649">
        <v>1035.2153539999999</v>
      </c>
      <c r="P72" s="648">
        <v>0.51760767699999999</v>
      </c>
      <c r="Q72" s="852" t="e">
        <v>#REF!</v>
      </c>
    </row>
    <row r="73" spans="1:19" ht="35.25" customHeight="1" thickBot="1" x14ac:dyDescent="0.3">
      <c r="A73" s="935"/>
      <c r="B73" s="946" t="s">
        <v>69</v>
      </c>
      <c r="C73" s="990"/>
      <c r="D73" s="947"/>
      <c r="E73" s="650">
        <v>3826</v>
      </c>
      <c r="F73" s="651">
        <v>3826</v>
      </c>
      <c r="G73" s="651">
        <v>0</v>
      </c>
      <c r="H73" s="651">
        <v>3826</v>
      </c>
      <c r="I73" s="651">
        <v>3821.8251300000002</v>
      </c>
      <c r="J73" s="574">
        <v>0.99890881599581816</v>
      </c>
      <c r="K73" s="651">
        <v>226.05490299999997</v>
      </c>
      <c r="L73" s="650">
        <v>4.174869999999828</v>
      </c>
      <c r="M73" s="650">
        <v>3595.770227</v>
      </c>
      <c r="N73" s="574">
        <v>0.93982494171458442</v>
      </c>
      <c r="O73" s="650">
        <v>2179.8750890000001</v>
      </c>
      <c r="P73" s="574">
        <v>0.56975302901202307</v>
      </c>
      <c r="Q73" s="847" t="e">
        <v>#REF!</v>
      </c>
    </row>
    <row r="74" spans="1:19" ht="21.75" customHeight="1" thickBot="1" x14ac:dyDescent="0.3">
      <c r="A74" s="938" t="s">
        <v>557</v>
      </c>
      <c r="B74" s="938"/>
      <c r="C74" s="938"/>
      <c r="D74" s="938"/>
      <c r="E74" s="938"/>
      <c r="F74" s="938"/>
      <c r="G74" s="938"/>
      <c r="H74" s="938"/>
      <c r="I74" s="938"/>
      <c r="J74" s="938"/>
      <c r="K74" s="938"/>
      <c r="L74" s="938"/>
      <c r="M74" s="938"/>
      <c r="N74" s="938"/>
      <c r="O74" s="938"/>
      <c r="P74" s="938"/>
    </row>
    <row r="75" spans="1:19" ht="68.25" customHeight="1" thickBot="1" x14ac:dyDescent="0.3">
      <c r="A75" s="500" t="s">
        <v>6</v>
      </c>
      <c r="B75" s="518" t="s">
        <v>7</v>
      </c>
      <c r="C75" s="499" t="s">
        <v>546</v>
      </c>
      <c r="D75" s="501" t="s">
        <v>482</v>
      </c>
      <c r="E75" s="517" t="s">
        <v>93</v>
      </c>
      <c r="F75" s="501" t="s">
        <v>171</v>
      </c>
      <c r="G75" s="501" t="s">
        <v>544</v>
      </c>
      <c r="H75" s="501" t="s">
        <v>545</v>
      </c>
      <c r="I75" s="501" t="s">
        <v>24</v>
      </c>
      <c r="J75" s="502" t="s">
        <v>367</v>
      </c>
      <c r="K75" s="501" t="s">
        <v>176</v>
      </c>
      <c r="L75" s="501" t="s">
        <v>173</v>
      </c>
      <c r="M75" s="501" t="s">
        <v>25</v>
      </c>
      <c r="N75" s="501" t="s">
        <v>43</v>
      </c>
      <c r="O75" s="501" t="s">
        <v>79</v>
      </c>
      <c r="P75" s="519" t="s">
        <v>298</v>
      </c>
      <c r="Q75" s="839" t="s">
        <v>28</v>
      </c>
    </row>
    <row r="76" spans="1:19" ht="42.75" customHeight="1" x14ac:dyDescent="0.25">
      <c r="A76" s="933" t="s">
        <v>402</v>
      </c>
      <c r="B76" s="778" t="s">
        <v>372</v>
      </c>
      <c r="C76" s="550" t="s">
        <v>33</v>
      </c>
      <c r="D76" s="343" t="s">
        <v>33</v>
      </c>
      <c r="E76" s="671">
        <v>3346.4</v>
      </c>
      <c r="F76" s="672">
        <v>3346.4</v>
      </c>
      <c r="G76" s="672">
        <v>0</v>
      </c>
      <c r="H76" s="672">
        <v>3346.4</v>
      </c>
      <c r="I76" s="673">
        <v>3341.7077920000002</v>
      </c>
      <c r="J76" s="674">
        <v>0.99859783409036573</v>
      </c>
      <c r="K76" s="672">
        <v>279.81156030000056</v>
      </c>
      <c r="L76" s="671">
        <v>4.6922079999999369</v>
      </c>
      <c r="M76" s="671">
        <v>3061.8962316999996</v>
      </c>
      <c r="N76" s="675">
        <v>0.91498213952306939</v>
      </c>
      <c r="O76" s="671">
        <v>2406.4091880000001</v>
      </c>
      <c r="P76" s="632">
        <v>0.71910386923260816</v>
      </c>
      <c r="Q76" s="859" t="e">
        <v>#REF!</v>
      </c>
    </row>
    <row r="77" spans="1:19" ht="24.75" customHeight="1" x14ac:dyDescent="0.25">
      <c r="A77" s="934"/>
      <c r="B77" s="978" t="s">
        <v>47</v>
      </c>
      <c r="C77" s="960"/>
      <c r="D77" s="663" t="s">
        <v>47</v>
      </c>
      <c r="E77" s="642">
        <v>3346.4</v>
      </c>
      <c r="F77" s="643">
        <v>3346.4</v>
      </c>
      <c r="G77" s="643">
        <v>0</v>
      </c>
      <c r="H77" s="643">
        <v>3346.4</v>
      </c>
      <c r="I77" s="643">
        <v>3341.7077920000002</v>
      </c>
      <c r="J77" s="644">
        <v>0.99859783409036573</v>
      </c>
      <c r="K77" s="643">
        <v>279.81156030000056</v>
      </c>
      <c r="L77" s="642">
        <v>4.6922079999999369</v>
      </c>
      <c r="M77" s="642">
        <v>3061.8962316999996</v>
      </c>
      <c r="N77" s="644">
        <v>0.91498213952306939</v>
      </c>
      <c r="O77" s="642">
        <v>2406.4091880000001</v>
      </c>
      <c r="P77" s="644">
        <v>0.71910386923260816</v>
      </c>
      <c r="Q77" s="850" t="e">
        <v>#REF!</v>
      </c>
    </row>
    <row r="78" spans="1:19" ht="108.75" customHeight="1" x14ac:dyDescent="0.25">
      <c r="A78" s="934"/>
      <c r="B78" s="779" t="s">
        <v>444</v>
      </c>
      <c r="C78" s="745" t="s">
        <v>432</v>
      </c>
      <c r="D78" s="544" t="s">
        <v>496</v>
      </c>
      <c r="E78" s="806">
        <v>20000</v>
      </c>
      <c r="F78" s="806">
        <v>20000</v>
      </c>
      <c r="G78" s="623">
        <v>0</v>
      </c>
      <c r="H78" s="624">
        <v>20000</v>
      </c>
      <c r="I78" s="625">
        <v>16332.745203</v>
      </c>
      <c r="J78" s="626">
        <v>0.81663726015000004</v>
      </c>
      <c r="K78" s="624">
        <v>13170.33064</v>
      </c>
      <c r="L78" s="624">
        <v>3667.2547969999996</v>
      </c>
      <c r="M78" s="623">
        <v>3162.4145629999998</v>
      </c>
      <c r="N78" s="626">
        <v>0.15812072815</v>
      </c>
      <c r="O78" s="623">
        <v>483.54441100000003</v>
      </c>
      <c r="P78" s="626">
        <v>2.417722055E-2</v>
      </c>
      <c r="Q78" s="615" t="e">
        <v>#REF!</v>
      </c>
    </row>
    <row r="79" spans="1:19" ht="105.75" customHeight="1" x14ac:dyDescent="0.25">
      <c r="A79" s="934"/>
      <c r="B79" s="779" t="s">
        <v>445</v>
      </c>
      <c r="C79" s="745" t="s">
        <v>447</v>
      </c>
      <c r="D79" s="544" t="s">
        <v>496</v>
      </c>
      <c r="E79" s="806">
        <v>20000</v>
      </c>
      <c r="F79" s="806">
        <v>20000</v>
      </c>
      <c r="G79" s="623">
        <v>0</v>
      </c>
      <c r="H79" s="624">
        <v>20000</v>
      </c>
      <c r="I79" s="625">
        <v>19958.315683249999</v>
      </c>
      <c r="J79" s="626">
        <v>0.99791578416249993</v>
      </c>
      <c r="K79" s="624">
        <v>6088.3756469199998</v>
      </c>
      <c r="L79" s="624">
        <v>41.684316750001017</v>
      </c>
      <c r="M79" s="623">
        <v>13869.940036329999</v>
      </c>
      <c r="N79" s="626">
        <v>0.69349700181649998</v>
      </c>
      <c r="O79" s="623">
        <v>10110.03727902</v>
      </c>
      <c r="P79" s="626">
        <v>0.50550186395099994</v>
      </c>
      <c r="Q79" s="615" t="e">
        <v>#REF!</v>
      </c>
    </row>
    <row r="80" spans="1:19" ht="27" customHeight="1" thickBot="1" x14ac:dyDescent="0.3">
      <c r="A80" s="934"/>
      <c r="B80" s="979" t="s">
        <v>81</v>
      </c>
      <c r="C80" s="980"/>
      <c r="D80" s="663" t="s">
        <v>81</v>
      </c>
      <c r="E80" s="649">
        <v>40000</v>
      </c>
      <c r="F80" s="649">
        <v>40000</v>
      </c>
      <c r="G80" s="649">
        <v>0</v>
      </c>
      <c r="H80" s="649">
        <v>40000</v>
      </c>
      <c r="I80" s="649">
        <v>36291.060886250001</v>
      </c>
      <c r="J80" s="649">
        <v>1.8145530443125</v>
      </c>
      <c r="K80" s="649">
        <v>19258.706286920002</v>
      </c>
      <c r="L80" s="649">
        <v>3708.9391137500006</v>
      </c>
      <c r="M80" s="649">
        <v>17032.354599329999</v>
      </c>
      <c r="N80" s="648">
        <v>0.85161772996649998</v>
      </c>
      <c r="O80" s="649">
        <v>10593.581690020001</v>
      </c>
      <c r="P80" s="648">
        <v>0.52967908450099999</v>
      </c>
      <c r="Q80" s="852" t="e">
        <v>#REF!</v>
      </c>
    </row>
    <row r="81" spans="1:61" ht="37.5" customHeight="1" thickBot="1" x14ac:dyDescent="0.3">
      <c r="A81" s="935"/>
      <c r="B81" s="946" t="s">
        <v>69</v>
      </c>
      <c r="C81" s="990"/>
      <c r="D81" s="1016"/>
      <c r="E81" s="676">
        <v>43346.400000000001</v>
      </c>
      <c r="F81" s="651">
        <v>43346.400000000001</v>
      </c>
      <c r="G81" s="651">
        <v>0</v>
      </c>
      <c r="H81" s="651">
        <v>43346.400000000001</v>
      </c>
      <c r="I81" s="651">
        <v>39632.768678250002</v>
      </c>
      <c r="J81" s="574">
        <v>0.91432664946223907</v>
      </c>
      <c r="K81" s="651">
        <v>19538.517847220002</v>
      </c>
      <c r="L81" s="650">
        <v>3713.6313217499992</v>
      </c>
      <c r="M81" s="650">
        <v>20094.25083103</v>
      </c>
      <c r="N81" s="574">
        <v>0.4635736954171511</v>
      </c>
      <c r="O81" s="650">
        <v>12999.99087802</v>
      </c>
      <c r="P81" s="574">
        <v>0.29990935528717494</v>
      </c>
      <c r="Q81" s="847" t="e">
        <v>#REF!</v>
      </c>
    </row>
    <row r="82" spans="1:61" ht="18" customHeight="1" thickBot="1" x14ac:dyDescent="0.3">
      <c r="A82" s="938" t="s">
        <v>557</v>
      </c>
      <c r="B82" s="938"/>
      <c r="C82" s="938"/>
      <c r="D82" s="938"/>
      <c r="E82" s="938"/>
      <c r="F82" s="938"/>
      <c r="G82" s="938"/>
      <c r="H82" s="938"/>
      <c r="I82" s="938"/>
      <c r="J82" s="938"/>
      <c r="K82" s="938"/>
      <c r="L82" s="938"/>
      <c r="M82" s="938"/>
      <c r="N82" s="938"/>
      <c r="O82" s="938"/>
      <c r="P82" s="938"/>
    </row>
    <row r="83" spans="1:61" s="237" customFormat="1" ht="68.25" customHeight="1" thickBot="1" x14ac:dyDescent="0.3">
      <c r="A83" s="500" t="s">
        <v>6</v>
      </c>
      <c r="B83" s="518" t="s">
        <v>7</v>
      </c>
      <c r="C83" s="499" t="s">
        <v>546</v>
      </c>
      <c r="D83" s="501" t="s">
        <v>482</v>
      </c>
      <c r="E83" s="517" t="s">
        <v>93</v>
      </c>
      <c r="F83" s="501" t="s">
        <v>171</v>
      </c>
      <c r="G83" s="501" t="s">
        <v>544</v>
      </c>
      <c r="H83" s="501" t="s">
        <v>545</v>
      </c>
      <c r="I83" s="501" t="s">
        <v>24</v>
      </c>
      <c r="J83" s="502" t="s">
        <v>367</v>
      </c>
      <c r="K83" s="501" t="s">
        <v>176</v>
      </c>
      <c r="L83" s="501" t="s">
        <v>173</v>
      </c>
      <c r="M83" s="501" t="s">
        <v>25</v>
      </c>
      <c r="N83" s="501" t="s">
        <v>43</v>
      </c>
      <c r="O83" s="501" t="s">
        <v>79</v>
      </c>
      <c r="P83" s="519" t="s">
        <v>298</v>
      </c>
      <c r="Q83" s="839" t="s">
        <v>28</v>
      </c>
      <c r="R83" s="882"/>
      <c r="S83" s="882"/>
    </row>
    <row r="84" spans="1:61" s="231" customFormat="1" ht="45" x14ac:dyDescent="0.25">
      <c r="A84" s="936" t="s">
        <v>403</v>
      </c>
      <c r="B84" s="912" t="s">
        <v>111</v>
      </c>
      <c r="C84" s="749" t="s">
        <v>39</v>
      </c>
      <c r="D84" s="324" t="s">
        <v>39</v>
      </c>
      <c r="E84" s="627">
        <v>7373.9</v>
      </c>
      <c r="F84" s="627">
        <v>8873.9</v>
      </c>
      <c r="G84" s="627">
        <v>0</v>
      </c>
      <c r="H84" s="625">
        <v>8873.9</v>
      </c>
      <c r="I84" s="625">
        <v>8516.9527350000008</v>
      </c>
      <c r="J84" s="628">
        <v>0.95977560430025144</v>
      </c>
      <c r="K84" s="625">
        <v>1542.3782120000005</v>
      </c>
      <c r="L84" s="627">
        <v>356.94726499999888</v>
      </c>
      <c r="M84" s="627">
        <v>6974.5745230000002</v>
      </c>
      <c r="N84" s="626">
        <v>0.78596496726354825</v>
      </c>
      <c r="O84" s="627">
        <v>3520.0012029999998</v>
      </c>
      <c r="P84" s="626">
        <v>0.39666901846989483</v>
      </c>
      <c r="Q84" s="835" t="e">
        <v>#REF!</v>
      </c>
      <c r="R84" s="881"/>
      <c r="S84" s="881"/>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row>
    <row r="85" spans="1:61" ht="30" x14ac:dyDescent="0.25">
      <c r="A85" s="940"/>
      <c r="B85" s="788" t="s">
        <v>113</v>
      </c>
      <c r="C85" s="751" t="s">
        <v>347</v>
      </c>
      <c r="D85" s="324" t="s">
        <v>347</v>
      </c>
      <c r="E85" s="623">
        <v>15000</v>
      </c>
      <c r="F85" s="623">
        <v>15000</v>
      </c>
      <c r="G85" s="623">
        <v>0</v>
      </c>
      <c r="H85" s="624">
        <v>15000</v>
      </c>
      <c r="I85" s="625">
        <v>14348.03015108</v>
      </c>
      <c r="J85" s="626">
        <v>0.9565353434053333</v>
      </c>
      <c r="K85" s="624">
        <v>1562.2089660799993</v>
      </c>
      <c r="L85" s="623">
        <v>651.96984892</v>
      </c>
      <c r="M85" s="623">
        <v>12785.821185000001</v>
      </c>
      <c r="N85" s="626">
        <v>0.85238807900000002</v>
      </c>
      <c r="O85" s="623">
        <v>9117.8979220000001</v>
      </c>
      <c r="P85" s="626">
        <v>0.60785986146666671</v>
      </c>
      <c r="Q85" s="856" t="e">
        <v>#REF!</v>
      </c>
    </row>
    <row r="86" spans="1:61" ht="30" x14ac:dyDescent="0.25">
      <c r="A86" s="941"/>
      <c r="B86" s="788" t="s">
        <v>114</v>
      </c>
      <c r="C86" s="751" t="s">
        <v>313</v>
      </c>
      <c r="D86" s="324" t="s">
        <v>313</v>
      </c>
      <c r="E86" s="623">
        <v>2836.1</v>
      </c>
      <c r="F86" s="623">
        <v>2836.1</v>
      </c>
      <c r="G86" s="623">
        <v>0</v>
      </c>
      <c r="H86" s="624">
        <v>2836.1</v>
      </c>
      <c r="I86" s="625">
        <v>2833.960912</v>
      </c>
      <c r="J86" s="626">
        <v>0.9992457642537288</v>
      </c>
      <c r="K86" s="624">
        <v>541.42761400000018</v>
      </c>
      <c r="L86" s="623">
        <v>2.1390879999999015</v>
      </c>
      <c r="M86" s="623">
        <v>2292.5332979999998</v>
      </c>
      <c r="N86" s="626">
        <v>0.80834007898170024</v>
      </c>
      <c r="O86" s="623">
        <v>1644.373789</v>
      </c>
      <c r="P86" s="626">
        <v>0.57980106096399986</v>
      </c>
      <c r="Q86" s="856" t="e">
        <v>#REF!</v>
      </c>
    </row>
    <row r="87" spans="1:61" ht="19.5" x14ac:dyDescent="0.25">
      <c r="A87" s="941"/>
      <c r="B87" s="959" t="s">
        <v>47</v>
      </c>
      <c r="C87" s="960"/>
      <c r="D87" s="663" t="s">
        <v>47</v>
      </c>
      <c r="E87" s="642">
        <v>25210</v>
      </c>
      <c r="F87" s="643">
        <v>26710</v>
      </c>
      <c r="G87" s="643">
        <v>0</v>
      </c>
      <c r="H87" s="643">
        <v>26710</v>
      </c>
      <c r="I87" s="643">
        <v>25698.943798079999</v>
      </c>
      <c r="J87" s="644">
        <v>0.96214690370947209</v>
      </c>
      <c r="K87" s="643">
        <v>3646.01479208</v>
      </c>
      <c r="L87" s="642">
        <v>1011.0562019200006</v>
      </c>
      <c r="M87" s="642">
        <v>22052.929005999998</v>
      </c>
      <c r="N87" s="644">
        <v>0.82564316757768619</v>
      </c>
      <c r="O87" s="642">
        <v>14282.272913999999</v>
      </c>
      <c r="P87" s="644">
        <v>0.53471632025458626</v>
      </c>
      <c r="Q87" s="850" t="e">
        <v>#REF!</v>
      </c>
    </row>
    <row r="88" spans="1:61" ht="54.75" customHeight="1" x14ac:dyDescent="0.25">
      <c r="A88" s="941"/>
      <c r="B88" s="754" t="s">
        <v>448</v>
      </c>
      <c r="C88" s="747" t="s">
        <v>450</v>
      </c>
      <c r="D88" s="544" t="s">
        <v>497</v>
      </c>
      <c r="E88" s="806">
        <v>1000</v>
      </c>
      <c r="F88" s="807">
        <v>1000</v>
      </c>
      <c r="G88" s="624">
        <v>0</v>
      </c>
      <c r="H88" s="624">
        <v>1000</v>
      </c>
      <c r="I88" s="625">
        <v>931.93230000000005</v>
      </c>
      <c r="J88" s="626">
        <v>0.93193230000000005</v>
      </c>
      <c r="K88" s="624">
        <v>33.252696000000014</v>
      </c>
      <c r="L88" s="623">
        <v>68.067699999999945</v>
      </c>
      <c r="M88" s="623">
        <v>898.67960400000004</v>
      </c>
      <c r="N88" s="632">
        <v>0.89867960400000002</v>
      </c>
      <c r="O88" s="623">
        <v>75.033332999999999</v>
      </c>
      <c r="P88" s="632">
        <v>7.5033332999999994E-2</v>
      </c>
      <c r="Q88" s="615" t="e">
        <v>#REF!</v>
      </c>
    </row>
    <row r="89" spans="1:61" ht="104.25" customHeight="1" x14ac:dyDescent="0.25">
      <c r="A89" s="941"/>
      <c r="B89" s="752" t="s">
        <v>451</v>
      </c>
      <c r="C89" s="745" t="s">
        <v>452</v>
      </c>
      <c r="D89" s="544" t="s">
        <v>498</v>
      </c>
      <c r="E89" s="806">
        <v>2000</v>
      </c>
      <c r="F89" s="807">
        <v>2000</v>
      </c>
      <c r="G89" s="624">
        <v>0</v>
      </c>
      <c r="H89" s="624">
        <v>2000</v>
      </c>
      <c r="I89" s="625">
        <v>1129.2339999999999</v>
      </c>
      <c r="J89" s="626">
        <v>0.56461699999999992</v>
      </c>
      <c r="K89" s="624">
        <v>0</v>
      </c>
      <c r="L89" s="623">
        <v>870.76600000000008</v>
      </c>
      <c r="M89" s="623">
        <v>1129.2339999999999</v>
      </c>
      <c r="N89" s="626">
        <v>0.56461699999999992</v>
      </c>
      <c r="O89" s="623">
        <v>95.298861000000002</v>
      </c>
      <c r="P89" s="626">
        <v>4.7649430499999999E-2</v>
      </c>
      <c r="Q89" s="615" t="e">
        <v>#REF!</v>
      </c>
    </row>
    <row r="90" spans="1:61" ht="106.5" customHeight="1" x14ac:dyDescent="0.25">
      <c r="A90" s="941"/>
      <c r="B90" s="752" t="s">
        <v>453</v>
      </c>
      <c r="C90" s="745" t="s">
        <v>455</v>
      </c>
      <c r="D90" s="544" t="s">
        <v>498</v>
      </c>
      <c r="E90" s="806">
        <v>2000</v>
      </c>
      <c r="F90" s="807">
        <v>2000</v>
      </c>
      <c r="G90" s="624">
        <v>0</v>
      </c>
      <c r="H90" s="624">
        <v>2000</v>
      </c>
      <c r="I90" s="625">
        <v>1168.6188320000001</v>
      </c>
      <c r="J90" s="626">
        <v>0.58430941600000008</v>
      </c>
      <c r="K90" s="624">
        <v>0</v>
      </c>
      <c r="L90" s="623">
        <v>831.38116799999989</v>
      </c>
      <c r="M90" s="623">
        <v>1168.6188320000001</v>
      </c>
      <c r="N90" s="626">
        <v>0.58430941600000008</v>
      </c>
      <c r="O90" s="623">
        <v>830.957267</v>
      </c>
      <c r="P90" s="626">
        <v>0.41547863350000003</v>
      </c>
      <c r="Q90" s="615" t="e">
        <v>#REF!</v>
      </c>
    </row>
    <row r="91" spans="1:61" ht="26.25" customHeight="1" thickBot="1" x14ac:dyDescent="0.3">
      <c r="A91" s="941"/>
      <c r="B91" s="1019" t="s">
        <v>81</v>
      </c>
      <c r="C91" s="1020"/>
      <c r="D91" s="665" t="s">
        <v>81</v>
      </c>
      <c r="E91" s="649">
        <v>5000</v>
      </c>
      <c r="F91" s="649">
        <v>5000</v>
      </c>
      <c r="G91" s="649">
        <v>0</v>
      </c>
      <c r="H91" s="649">
        <v>5000</v>
      </c>
      <c r="I91" s="649">
        <v>3229.785132</v>
      </c>
      <c r="J91" s="648">
        <v>0.64595702639999997</v>
      </c>
      <c r="K91" s="652">
        <v>33.252696000000014</v>
      </c>
      <c r="L91" s="649">
        <v>1770.214868</v>
      </c>
      <c r="M91" s="649">
        <v>3196.532436</v>
      </c>
      <c r="N91" s="648">
        <v>0.63930648719999994</v>
      </c>
      <c r="O91" s="649">
        <v>1001.2894610000001</v>
      </c>
      <c r="P91" s="648">
        <v>0.20025789220000001</v>
      </c>
      <c r="Q91" s="852" t="e">
        <v>#REF!</v>
      </c>
    </row>
    <row r="92" spans="1:61" ht="30" customHeight="1" thickBot="1" x14ac:dyDescent="0.3">
      <c r="A92" s="974"/>
      <c r="B92" s="946" t="s">
        <v>69</v>
      </c>
      <c r="C92" s="990"/>
      <c r="D92" s="947"/>
      <c r="E92" s="650">
        <v>30210</v>
      </c>
      <c r="F92" s="651">
        <v>31710</v>
      </c>
      <c r="G92" s="651">
        <v>0</v>
      </c>
      <c r="H92" s="651">
        <v>31710</v>
      </c>
      <c r="I92" s="651">
        <v>28928.72893008</v>
      </c>
      <c r="J92" s="574">
        <v>0.91229041091390728</v>
      </c>
      <c r="K92" s="651">
        <v>3679.26748808</v>
      </c>
      <c r="L92" s="650">
        <v>2781.2710699199997</v>
      </c>
      <c r="M92" s="650">
        <v>25249.461442</v>
      </c>
      <c r="N92" s="574">
        <v>0.79626179255755281</v>
      </c>
      <c r="O92" s="650">
        <v>15283.562375</v>
      </c>
      <c r="P92" s="574">
        <v>0.481979261274046</v>
      </c>
      <c r="Q92" s="860" t="e">
        <v>#REF!</v>
      </c>
    </row>
    <row r="93" spans="1:61" ht="20.25" customHeight="1" x14ac:dyDescent="0.25">
      <c r="A93" s="942" t="s">
        <v>557</v>
      </c>
      <c r="B93" s="942"/>
      <c r="C93" s="942"/>
      <c r="D93" s="942"/>
      <c r="E93" s="942"/>
      <c r="F93" s="942"/>
      <c r="G93" s="942"/>
      <c r="H93" s="942"/>
      <c r="I93" s="942"/>
      <c r="J93" s="942"/>
      <c r="K93" s="942"/>
      <c r="L93" s="942"/>
      <c r="M93" s="942"/>
      <c r="N93" s="942"/>
      <c r="O93" s="942"/>
      <c r="P93" s="942"/>
    </row>
    <row r="94" spans="1:61" ht="20.25" customHeight="1" thickBot="1" x14ac:dyDescent="0.3">
      <c r="A94" s="677"/>
      <c r="B94" s="732"/>
      <c r="C94" s="551"/>
      <c r="D94" s="678"/>
      <c r="E94" s="679"/>
      <c r="F94" s="679"/>
      <c r="G94" s="622"/>
      <c r="H94" s="622"/>
      <c r="I94" s="622"/>
      <c r="J94" s="622"/>
      <c r="K94" s="622"/>
      <c r="L94" s="622"/>
      <c r="M94" s="680"/>
      <c r="N94" s="622"/>
      <c r="O94" s="681"/>
      <c r="P94" s="622"/>
      <c r="Q94" s="543"/>
    </row>
    <row r="95" spans="1:61" s="237" customFormat="1" ht="51.75" customHeight="1" thickBot="1" x14ac:dyDescent="0.3">
      <c r="A95" s="500" t="s">
        <v>6</v>
      </c>
      <c r="B95" s="518" t="s">
        <v>7</v>
      </c>
      <c r="C95" s="499" t="s">
        <v>546</v>
      </c>
      <c r="D95" s="501" t="s">
        <v>482</v>
      </c>
      <c r="E95" s="517" t="s">
        <v>93</v>
      </c>
      <c r="F95" s="501" t="s">
        <v>171</v>
      </c>
      <c r="G95" s="501" t="s">
        <v>544</v>
      </c>
      <c r="H95" s="501" t="s">
        <v>545</v>
      </c>
      <c r="I95" s="501" t="s">
        <v>24</v>
      </c>
      <c r="J95" s="502" t="s">
        <v>367</v>
      </c>
      <c r="K95" s="501" t="s">
        <v>176</v>
      </c>
      <c r="L95" s="501" t="s">
        <v>173</v>
      </c>
      <c r="M95" s="501" t="s">
        <v>25</v>
      </c>
      <c r="N95" s="501" t="s">
        <v>43</v>
      </c>
      <c r="O95" s="501" t="s">
        <v>79</v>
      </c>
      <c r="P95" s="519" t="s">
        <v>298</v>
      </c>
      <c r="Q95" s="861" t="s">
        <v>28</v>
      </c>
      <c r="R95" s="882"/>
      <c r="S95" s="882"/>
    </row>
    <row r="96" spans="1:61" ht="45" customHeight="1" x14ac:dyDescent="0.25">
      <c r="A96" s="933" t="s">
        <v>401</v>
      </c>
      <c r="B96" s="776" t="s">
        <v>110</v>
      </c>
      <c r="C96" s="548" t="s">
        <v>38</v>
      </c>
      <c r="D96" s="50" t="s">
        <v>38</v>
      </c>
      <c r="E96" s="669">
        <v>615899.6</v>
      </c>
      <c r="F96" s="670">
        <v>615899.6</v>
      </c>
      <c r="G96" s="670">
        <v>255600</v>
      </c>
      <c r="H96" s="670">
        <v>360299.6</v>
      </c>
      <c r="I96" s="640">
        <v>352780.53478603001</v>
      </c>
      <c r="J96" s="626">
        <v>0.9791310753218434</v>
      </c>
      <c r="K96" s="624">
        <v>11676.199044000008</v>
      </c>
      <c r="L96" s="669">
        <v>7519.0652139699669</v>
      </c>
      <c r="M96" s="669">
        <v>341104.33574203</v>
      </c>
      <c r="N96" s="682">
        <v>0.94672415884455607</v>
      </c>
      <c r="O96" s="669">
        <v>81765.10068422</v>
      </c>
      <c r="P96" s="626">
        <v>0.22693641814817447</v>
      </c>
      <c r="Q96" s="858" t="e">
        <v>#REF!</v>
      </c>
    </row>
    <row r="97" spans="1:19" ht="27.75" customHeight="1" x14ac:dyDescent="0.25">
      <c r="A97" s="934"/>
      <c r="B97" s="978" t="s">
        <v>47</v>
      </c>
      <c r="C97" s="960"/>
      <c r="D97" s="663" t="s">
        <v>47</v>
      </c>
      <c r="E97" s="642">
        <v>615899.6</v>
      </c>
      <c r="F97" s="643">
        <v>615899.6</v>
      </c>
      <c r="G97" s="643">
        <v>255600</v>
      </c>
      <c r="H97" s="643">
        <v>360299.6</v>
      </c>
      <c r="I97" s="643">
        <v>352780.53478603001</v>
      </c>
      <c r="J97" s="644">
        <v>0.9791310753218434</v>
      </c>
      <c r="K97" s="643">
        <v>11676.199044000008</v>
      </c>
      <c r="L97" s="642">
        <v>7519.0652139699669</v>
      </c>
      <c r="M97" s="642">
        <v>341104.33574203</v>
      </c>
      <c r="N97" s="644">
        <v>0.94672415884455607</v>
      </c>
      <c r="O97" s="642">
        <v>81765.10068422</v>
      </c>
      <c r="P97" s="644">
        <v>0.22693641814817447</v>
      </c>
      <c r="Q97" s="850" t="e">
        <v>#REF!</v>
      </c>
    </row>
    <row r="98" spans="1:19" ht="42.75" customHeight="1" x14ac:dyDescent="0.25">
      <c r="A98" s="934"/>
      <c r="B98" s="752" t="s">
        <v>430</v>
      </c>
      <c r="C98" s="745" t="s">
        <v>432</v>
      </c>
      <c r="D98" s="548" t="s">
        <v>150</v>
      </c>
      <c r="E98" s="623">
        <v>50000</v>
      </c>
      <c r="F98" s="624">
        <v>50000</v>
      </c>
      <c r="G98" s="624">
        <v>0</v>
      </c>
      <c r="H98" s="624">
        <v>50000</v>
      </c>
      <c r="I98" s="810">
        <v>49989.828731000001</v>
      </c>
      <c r="J98" s="626">
        <v>0.99979657462000004</v>
      </c>
      <c r="K98" s="624">
        <v>0</v>
      </c>
      <c r="L98" s="623">
        <v>10.171268999998574</v>
      </c>
      <c r="M98" s="623">
        <v>49989.828731000001</v>
      </c>
      <c r="N98" s="626">
        <v>0.99979657462000004</v>
      </c>
      <c r="O98" s="623">
        <v>1100.6754149999999</v>
      </c>
      <c r="P98" s="626">
        <v>2.2013508299999998E-2</v>
      </c>
      <c r="Q98" s="615" t="e">
        <v>#REF!</v>
      </c>
    </row>
    <row r="99" spans="1:19" ht="75" x14ac:dyDescent="0.25">
      <c r="A99" s="934"/>
      <c r="B99" s="752" t="s">
        <v>433</v>
      </c>
      <c r="C99" s="745" t="s">
        <v>432</v>
      </c>
      <c r="D99" s="549" t="s">
        <v>499</v>
      </c>
      <c r="E99" s="806">
        <v>21100.445199999998</v>
      </c>
      <c r="F99" s="807">
        <v>21100.445199999998</v>
      </c>
      <c r="G99" s="624">
        <v>0</v>
      </c>
      <c r="H99" s="624">
        <v>21100.445199999998</v>
      </c>
      <c r="I99" s="810">
        <v>21100.445199999998</v>
      </c>
      <c r="J99" s="626">
        <v>1</v>
      </c>
      <c r="K99" s="683">
        <v>0</v>
      </c>
      <c r="L99" s="623">
        <v>0</v>
      </c>
      <c r="M99" s="623">
        <v>21100.445199999998</v>
      </c>
      <c r="N99" s="684">
        <v>1</v>
      </c>
      <c r="O99" s="623">
        <v>0</v>
      </c>
      <c r="P99" s="626">
        <v>0</v>
      </c>
      <c r="Q99" s="615" t="e">
        <v>#REF!</v>
      </c>
    </row>
    <row r="100" spans="1:19" ht="23.25" customHeight="1" thickBot="1" x14ac:dyDescent="0.3">
      <c r="A100" s="934"/>
      <c r="B100" s="977" t="s">
        <v>81</v>
      </c>
      <c r="C100" s="958"/>
      <c r="D100" s="665" t="s">
        <v>81</v>
      </c>
      <c r="E100" s="649">
        <v>71100.445200000002</v>
      </c>
      <c r="F100" s="652">
        <v>71100.445200000002</v>
      </c>
      <c r="G100" s="652">
        <v>0</v>
      </c>
      <c r="H100" s="652">
        <v>71100.445200000002</v>
      </c>
      <c r="I100" s="652">
        <v>71090.273931000003</v>
      </c>
      <c r="J100" s="648">
        <v>0.99985694507296841</v>
      </c>
      <c r="K100" s="652">
        <v>0</v>
      </c>
      <c r="L100" s="649">
        <v>10.171268999998574</v>
      </c>
      <c r="M100" s="649">
        <v>71090.273931000003</v>
      </c>
      <c r="N100" s="648">
        <v>0.99985694507296841</v>
      </c>
      <c r="O100" s="649">
        <v>1100.6754149999999</v>
      </c>
      <c r="P100" s="648">
        <v>1.548056994444811E-2</v>
      </c>
      <c r="Q100" s="852" t="e">
        <v>#REF!</v>
      </c>
    </row>
    <row r="101" spans="1:19" ht="40.5" customHeight="1" thickBot="1" x14ac:dyDescent="0.3">
      <c r="A101" s="935"/>
      <c r="B101" s="946" t="s">
        <v>69</v>
      </c>
      <c r="C101" s="990"/>
      <c r="D101" s="947"/>
      <c r="E101" s="650">
        <v>687000.04519999993</v>
      </c>
      <c r="F101" s="651">
        <v>687000.04519999993</v>
      </c>
      <c r="G101" s="651">
        <v>255600</v>
      </c>
      <c r="H101" s="651">
        <v>431400.04519999999</v>
      </c>
      <c r="I101" s="651">
        <v>423870.80871702998</v>
      </c>
      <c r="J101" s="574">
        <v>0.98254697335629759</v>
      </c>
      <c r="K101" s="651">
        <v>11676.199044000008</v>
      </c>
      <c r="L101" s="650">
        <v>7529.2364829700091</v>
      </c>
      <c r="M101" s="650">
        <v>412194.60967302998</v>
      </c>
      <c r="N101" s="574">
        <v>0.95548114623384839</v>
      </c>
      <c r="O101" s="650">
        <v>82865.776099220006</v>
      </c>
      <c r="P101" s="574">
        <v>0.19208569174072029</v>
      </c>
      <c r="Q101" s="847" t="e">
        <v>#REF!</v>
      </c>
    </row>
    <row r="102" spans="1:19" ht="22.5" customHeight="1" thickBot="1" x14ac:dyDescent="0.3">
      <c r="A102" s="942" t="s">
        <v>557</v>
      </c>
      <c r="B102" s="942"/>
      <c r="C102" s="942"/>
      <c r="D102" s="942"/>
      <c r="E102" s="942"/>
      <c r="F102" s="942"/>
      <c r="G102" s="942"/>
      <c r="H102" s="942"/>
      <c r="I102" s="942"/>
      <c r="J102" s="942"/>
      <c r="K102" s="942"/>
      <c r="L102" s="942"/>
      <c r="M102" s="943"/>
      <c r="N102" s="942"/>
      <c r="O102" s="942"/>
      <c r="P102" s="942"/>
      <c r="Q102" s="575"/>
    </row>
    <row r="103" spans="1:19" s="237" customFormat="1" ht="68.25" customHeight="1" x14ac:dyDescent="0.25">
      <c r="A103" s="500" t="s">
        <v>6</v>
      </c>
      <c r="B103" s="518" t="s">
        <v>7</v>
      </c>
      <c r="C103" s="499" t="s">
        <v>546</v>
      </c>
      <c r="D103" s="501" t="s">
        <v>482</v>
      </c>
      <c r="E103" s="517" t="s">
        <v>93</v>
      </c>
      <c r="F103" s="501" t="s">
        <v>171</v>
      </c>
      <c r="G103" s="501" t="s">
        <v>544</v>
      </c>
      <c r="H103" s="501" t="s">
        <v>545</v>
      </c>
      <c r="I103" s="501" t="s">
        <v>24</v>
      </c>
      <c r="J103" s="502" t="s">
        <v>367</v>
      </c>
      <c r="K103" s="501" t="s">
        <v>176</v>
      </c>
      <c r="L103" s="501" t="s">
        <v>173</v>
      </c>
      <c r="M103" s="501" t="s">
        <v>25</v>
      </c>
      <c r="N103" s="501" t="s">
        <v>43</v>
      </c>
      <c r="O103" s="501" t="s">
        <v>79</v>
      </c>
      <c r="P103" s="519" t="s">
        <v>298</v>
      </c>
      <c r="Q103" s="839" t="s">
        <v>28</v>
      </c>
      <c r="R103" s="882"/>
      <c r="S103" s="882"/>
    </row>
    <row r="104" spans="1:19" ht="69.75" customHeight="1" x14ac:dyDescent="0.25">
      <c r="A104" s="940" t="s">
        <v>550</v>
      </c>
      <c r="B104" s="752" t="s">
        <v>478</v>
      </c>
      <c r="C104" s="745" t="s">
        <v>455</v>
      </c>
      <c r="D104" s="544" t="s">
        <v>500</v>
      </c>
      <c r="E104" s="669">
        <v>3000</v>
      </c>
      <c r="F104" s="670">
        <v>3000</v>
      </c>
      <c r="G104" s="670">
        <v>0</v>
      </c>
      <c r="H104" s="670">
        <v>3000</v>
      </c>
      <c r="I104" s="811">
        <v>2421.4643209999999</v>
      </c>
      <c r="J104" s="682">
        <v>0.80715477366666666</v>
      </c>
      <c r="K104" s="670">
        <v>106.6338139999998</v>
      </c>
      <c r="L104" s="669">
        <v>578.53567900000007</v>
      </c>
      <c r="M104" s="669">
        <v>2314.8305070000001</v>
      </c>
      <c r="N104" s="685">
        <v>0.77161016900000001</v>
      </c>
      <c r="O104" s="669">
        <v>1387.8880549999999</v>
      </c>
      <c r="P104" s="632">
        <v>0.46262935166666663</v>
      </c>
      <c r="Q104" s="862" t="e">
        <v>#REF!</v>
      </c>
    </row>
    <row r="105" spans="1:19" ht="31.5" customHeight="1" thickBot="1" x14ac:dyDescent="0.3">
      <c r="A105" s="941"/>
      <c r="B105" s="957" t="s">
        <v>81</v>
      </c>
      <c r="C105" s="958"/>
      <c r="D105" s="665" t="s">
        <v>81</v>
      </c>
      <c r="E105" s="649">
        <v>3000</v>
      </c>
      <c r="F105" s="652">
        <v>3000</v>
      </c>
      <c r="G105" s="652">
        <v>0</v>
      </c>
      <c r="H105" s="652">
        <v>3000</v>
      </c>
      <c r="I105" s="652">
        <v>2421.4643209999999</v>
      </c>
      <c r="J105" s="648">
        <v>0.80715477366666666</v>
      </c>
      <c r="K105" s="652">
        <v>106.6338139999998</v>
      </c>
      <c r="L105" s="649">
        <v>578.53567900000007</v>
      </c>
      <c r="M105" s="649">
        <v>2314.8305070000001</v>
      </c>
      <c r="N105" s="648">
        <v>0.77161016900000001</v>
      </c>
      <c r="O105" s="649">
        <v>1387.8880549999999</v>
      </c>
      <c r="P105" s="648">
        <v>0.46262935166666663</v>
      </c>
      <c r="Q105" s="852" t="e">
        <v>#REF!</v>
      </c>
    </row>
    <row r="106" spans="1:19" ht="40.5" customHeight="1" thickBot="1" x14ac:dyDescent="0.3">
      <c r="A106" s="937"/>
      <c r="B106" s="946" t="s">
        <v>69</v>
      </c>
      <c r="C106" s="990"/>
      <c r="D106" s="947"/>
      <c r="E106" s="650">
        <v>3000</v>
      </c>
      <c r="F106" s="651">
        <v>3000</v>
      </c>
      <c r="G106" s="651">
        <v>0</v>
      </c>
      <c r="H106" s="651">
        <v>3000</v>
      </c>
      <c r="I106" s="651">
        <v>2421.4643209999999</v>
      </c>
      <c r="J106" s="574">
        <v>0.80715477366666666</v>
      </c>
      <c r="K106" s="651">
        <v>106.6338139999998</v>
      </c>
      <c r="L106" s="650">
        <v>578.53567900000007</v>
      </c>
      <c r="M106" s="650">
        <v>2314.8305070000001</v>
      </c>
      <c r="N106" s="574">
        <v>0.77161016900000001</v>
      </c>
      <c r="O106" s="650">
        <v>1387.8880549999999</v>
      </c>
      <c r="P106" s="574">
        <v>0.46262935166666663</v>
      </c>
      <c r="Q106" s="847" t="e">
        <v>#REF!</v>
      </c>
    </row>
    <row r="107" spans="1:19" ht="22.5" customHeight="1" thickBot="1" x14ac:dyDescent="0.3">
      <c r="A107" s="942" t="s">
        <v>557</v>
      </c>
      <c r="B107" s="942"/>
      <c r="C107" s="942"/>
      <c r="D107" s="942"/>
      <c r="E107" s="942"/>
      <c r="F107" s="942"/>
      <c r="G107" s="942"/>
      <c r="H107" s="942"/>
      <c r="I107" s="942"/>
      <c r="J107" s="942"/>
      <c r="K107" s="942"/>
      <c r="L107" s="942"/>
      <c r="M107" s="943"/>
      <c r="N107" s="942"/>
      <c r="O107" s="942"/>
      <c r="P107" s="942"/>
    </row>
    <row r="108" spans="1:19" s="237" customFormat="1" ht="68.25" customHeight="1" thickBot="1" x14ac:dyDescent="0.3">
      <c r="A108" s="500" t="s">
        <v>6</v>
      </c>
      <c r="B108" s="518" t="s">
        <v>7</v>
      </c>
      <c r="C108" s="499" t="s">
        <v>546</v>
      </c>
      <c r="D108" s="501" t="s">
        <v>482</v>
      </c>
      <c r="E108" s="517" t="s">
        <v>93</v>
      </c>
      <c r="F108" s="501" t="s">
        <v>171</v>
      </c>
      <c r="G108" s="501" t="s">
        <v>544</v>
      </c>
      <c r="H108" s="501" t="s">
        <v>545</v>
      </c>
      <c r="I108" s="501" t="s">
        <v>24</v>
      </c>
      <c r="J108" s="502" t="s">
        <v>367</v>
      </c>
      <c r="K108" s="501" t="s">
        <v>176</v>
      </c>
      <c r="L108" s="501" t="s">
        <v>173</v>
      </c>
      <c r="M108" s="501" t="s">
        <v>25</v>
      </c>
      <c r="N108" s="501" t="s">
        <v>43</v>
      </c>
      <c r="O108" s="501" t="s">
        <v>79</v>
      </c>
      <c r="P108" s="519" t="s">
        <v>298</v>
      </c>
      <c r="Q108" s="863" t="s">
        <v>28</v>
      </c>
      <c r="R108" s="882"/>
      <c r="S108" s="882"/>
    </row>
    <row r="109" spans="1:19" ht="74.25" customHeight="1" x14ac:dyDescent="0.25">
      <c r="A109" s="940" t="s">
        <v>338</v>
      </c>
      <c r="B109" s="787" t="s">
        <v>301</v>
      </c>
      <c r="C109" s="756" t="s">
        <v>303</v>
      </c>
      <c r="D109" s="756" t="s">
        <v>303</v>
      </c>
      <c r="E109" s="669">
        <v>2619.3000000000002</v>
      </c>
      <c r="F109" s="670">
        <v>2619.3000000000002</v>
      </c>
      <c r="G109" s="670">
        <v>0</v>
      </c>
      <c r="H109" s="670">
        <v>2619.3000000000002</v>
      </c>
      <c r="I109" s="811">
        <v>2467.0306959999998</v>
      </c>
      <c r="J109" s="682">
        <v>0.94186641316382225</v>
      </c>
      <c r="K109" s="670">
        <v>552.61953099999982</v>
      </c>
      <c r="L109" s="669">
        <v>152.26930400000037</v>
      </c>
      <c r="M109" s="669">
        <v>1914.411165</v>
      </c>
      <c r="N109" s="682">
        <v>0.73088655938609548</v>
      </c>
      <c r="O109" s="669">
        <v>1510.5114309999999</v>
      </c>
      <c r="P109" s="682">
        <v>0.57668515672126131</v>
      </c>
      <c r="Q109" s="858" t="e">
        <v>#REF!</v>
      </c>
    </row>
    <row r="110" spans="1:19" ht="63.75" customHeight="1" x14ac:dyDescent="0.25">
      <c r="A110" s="941"/>
      <c r="B110" s="788" t="s">
        <v>129</v>
      </c>
      <c r="C110" s="751" t="s">
        <v>315</v>
      </c>
      <c r="D110" s="751" t="s">
        <v>315</v>
      </c>
      <c r="E110" s="623">
        <v>74100</v>
      </c>
      <c r="F110" s="624">
        <v>74100</v>
      </c>
      <c r="G110" s="624">
        <v>0</v>
      </c>
      <c r="H110" s="624">
        <v>74100</v>
      </c>
      <c r="I110" s="807">
        <v>72714.057568000004</v>
      </c>
      <c r="J110" s="626">
        <v>0.9812963234547909</v>
      </c>
      <c r="K110" s="624">
        <v>7233.9906740000006</v>
      </c>
      <c r="L110" s="623">
        <v>1385.9424319999962</v>
      </c>
      <c r="M110" s="623">
        <v>65480.066894000003</v>
      </c>
      <c r="N110" s="626">
        <v>0.88367161800269911</v>
      </c>
      <c r="O110" s="623">
        <v>35809.633773370006</v>
      </c>
      <c r="P110" s="626">
        <v>0.48326091462037796</v>
      </c>
      <c r="Q110" s="856" t="e">
        <v>#REF!</v>
      </c>
    </row>
    <row r="111" spans="1:19" ht="45" x14ac:dyDescent="0.25">
      <c r="A111" s="941"/>
      <c r="B111" s="788" t="s">
        <v>131</v>
      </c>
      <c r="C111" s="751" t="s">
        <v>132</v>
      </c>
      <c r="D111" s="751" t="s">
        <v>132</v>
      </c>
      <c r="E111" s="623">
        <v>1114.0999999999999</v>
      </c>
      <c r="F111" s="624">
        <v>1114.0999999999999</v>
      </c>
      <c r="G111" s="624">
        <v>0</v>
      </c>
      <c r="H111" s="624">
        <v>1114.0999999999999</v>
      </c>
      <c r="I111" s="807">
        <v>1114.0999999999999</v>
      </c>
      <c r="J111" s="626">
        <v>1</v>
      </c>
      <c r="K111" s="624">
        <v>0</v>
      </c>
      <c r="L111" s="623">
        <v>0</v>
      </c>
      <c r="M111" s="623">
        <v>1114.0999999999999</v>
      </c>
      <c r="N111" s="626">
        <v>1</v>
      </c>
      <c r="O111" s="623">
        <v>111.41</v>
      </c>
      <c r="P111" s="626">
        <v>0.1</v>
      </c>
      <c r="Q111" s="856" t="e">
        <v>#REF!</v>
      </c>
    </row>
    <row r="112" spans="1:19" ht="26.25" customHeight="1" x14ac:dyDescent="0.25">
      <c r="A112" s="941"/>
      <c r="B112" s="959" t="s">
        <v>47</v>
      </c>
      <c r="C112" s="960"/>
      <c r="D112" s="663" t="s">
        <v>47</v>
      </c>
      <c r="E112" s="642">
        <v>77833.400000000009</v>
      </c>
      <c r="F112" s="643">
        <v>77833.400000000009</v>
      </c>
      <c r="G112" s="643">
        <v>0</v>
      </c>
      <c r="H112" s="643">
        <v>77833.400000000009</v>
      </c>
      <c r="I112" s="643">
        <v>76295.188264000011</v>
      </c>
      <c r="J112" s="644">
        <v>0.98023712524443241</v>
      </c>
      <c r="K112" s="643">
        <v>7786.6102050000009</v>
      </c>
      <c r="L112" s="642">
        <v>1538.2117359999975</v>
      </c>
      <c r="M112" s="642">
        <v>68508.578059000007</v>
      </c>
      <c r="N112" s="644">
        <v>0.88019510979862114</v>
      </c>
      <c r="O112" s="642">
        <v>37431.555204370008</v>
      </c>
      <c r="P112" s="644">
        <v>0.48091892689218257</v>
      </c>
      <c r="Q112" s="850" t="e">
        <v>#REF!</v>
      </c>
    </row>
    <row r="113" spans="1:61" ht="88.5" customHeight="1" x14ac:dyDescent="0.25">
      <c r="A113" s="941"/>
      <c r="B113" s="752" t="s">
        <v>458</v>
      </c>
      <c r="C113" s="745" t="s">
        <v>459</v>
      </c>
      <c r="D113" s="544" t="s">
        <v>501</v>
      </c>
      <c r="E113" s="806">
        <v>18000</v>
      </c>
      <c r="F113" s="807">
        <v>18000</v>
      </c>
      <c r="G113" s="624">
        <v>0</v>
      </c>
      <c r="H113" s="624">
        <v>18000</v>
      </c>
      <c r="I113" s="807">
        <v>12589.996863</v>
      </c>
      <c r="J113" s="628">
        <v>0.69944427016666666</v>
      </c>
      <c r="K113" s="625">
        <v>671.19921799999975</v>
      </c>
      <c r="L113" s="627">
        <v>5410.0031369999997</v>
      </c>
      <c r="M113" s="627">
        <v>11918.797645000001</v>
      </c>
      <c r="N113" s="626">
        <v>0.66215542472222222</v>
      </c>
      <c r="O113" s="623">
        <v>8082.7382189999998</v>
      </c>
      <c r="P113" s="626">
        <v>0.44904101216666664</v>
      </c>
      <c r="Q113" s="615" t="e">
        <v>#REF!</v>
      </c>
    </row>
    <row r="114" spans="1:61" s="231" customFormat="1" ht="78" customHeight="1" x14ac:dyDescent="0.25">
      <c r="A114" s="941"/>
      <c r="B114" s="752" t="s">
        <v>460</v>
      </c>
      <c r="C114" s="745" t="s">
        <v>459</v>
      </c>
      <c r="D114" s="544" t="s">
        <v>502</v>
      </c>
      <c r="E114" s="806">
        <v>2000</v>
      </c>
      <c r="F114" s="807">
        <v>2000</v>
      </c>
      <c r="G114" s="625">
        <v>0</v>
      </c>
      <c r="H114" s="625">
        <v>2000</v>
      </c>
      <c r="I114" s="807">
        <v>2000</v>
      </c>
      <c r="J114" s="628">
        <v>1</v>
      </c>
      <c r="K114" s="625">
        <v>512.67557099999999</v>
      </c>
      <c r="L114" s="627">
        <v>0</v>
      </c>
      <c r="M114" s="627">
        <v>1487.324429</v>
      </c>
      <c r="N114" s="626">
        <v>0.74366221450000003</v>
      </c>
      <c r="O114" s="627">
        <v>0</v>
      </c>
      <c r="P114" s="626">
        <v>0</v>
      </c>
      <c r="Q114" s="835" t="e">
        <v>#REF!</v>
      </c>
      <c r="R114" s="881"/>
      <c r="S114" s="881"/>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row>
    <row r="115" spans="1:61" ht="23.25" customHeight="1" thickBot="1" x14ac:dyDescent="0.3">
      <c r="A115" s="941"/>
      <c r="B115" s="957" t="s">
        <v>81</v>
      </c>
      <c r="C115" s="958"/>
      <c r="D115" s="665" t="s">
        <v>81</v>
      </c>
      <c r="E115" s="649">
        <v>20000</v>
      </c>
      <c r="F115" s="652">
        <v>20000</v>
      </c>
      <c r="G115" s="652">
        <v>0</v>
      </c>
      <c r="H115" s="652">
        <v>20000</v>
      </c>
      <c r="I115" s="652">
        <v>14589.996863</v>
      </c>
      <c r="J115" s="648">
        <v>0.72949984315000005</v>
      </c>
      <c r="K115" s="652">
        <v>1183.8747889999997</v>
      </c>
      <c r="L115" s="649">
        <v>5410.0031369999997</v>
      </c>
      <c r="M115" s="649">
        <v>13406.122074000001</v>
      </c>
      <c r="N115" s="648">
        <v>0.67030610369999999</v>
      </c>
      <c r="O115" s="649">
        <v>8082.7382189999998</v>
      </c>
      <c r="P115" s="648">
        <v>0.40413691094999998</v>
      </c>
      <c r="Q115" s="852" t="e">
        <v>#REF!</v>
      </c>
    </row>
    <row r="116" spans="1:61" ht="42" customHeight="1" thickBot="1" x14ac:dyDescent="0.3">
      <c r="A116" s="937"/>
      <c r="B116" s="946" t="s">
        <v>69</v>
      </c>
      <c r="C116" s="990"/>
      <c r="D116" s="947"/>
      <c r="E116" s="650">
        <v>97833.400000000009</v>
      </c>
      <c r="F116" s="651">
        <v>97833.400000000009</v>
      </c>
      <c r="G116" s="651">
        <v>0</v>
      </c>
      <c r="H116" s="651">
        <v>97833.400000000009</v>
      </c>
      <c r="I116" s="651">
        <v>90885.185127000004</v>
      </c>
      <c r="J116" s="574">
        <v>0.9289791127263286</v>
      </c>
      <c r="K116" s="651">
        <v>8970.4849940000004</v>
      </c>
      <c r="L116" s="650">
        <v>6948.2148730000044</v>
      </c>
      <c r="M116" s="650">
        <v>81914.700133000006</v>
      </c>
      <c r="N116" s="574">
        <v>0.83728767612083399</v>
      </c>
      <c r="O116" s="650">
        <v>45514.293423370007</v>
      </c>
      <c r="P116" s="574">
        <v>0.46522244369887994</v>
      </c>
      <c r="Q116" s="847" t="e">
        <v>#REF!</v>
      </c>
    </row>
    <row r="117" spans="1:61" ht="18" customHeight="1" x14ac:dyDescent="0.25">
      <c r="A117" s="942" t="s">
        <v>557</v>
      </c>
      <c r="B117" s="942"/>
      <c r="C117" s="942"/>
      <c r="D117" s="942"/>
      <c r="E117" s="942"/>
      <c r="F117" s="942"/>
      <c r="G117" s="942"/>
      <c r="H117" s="942"/>
      <c r="I117" s="942"/>
      <c r="J117" s="942"/>
      <c r="K117" s="942"/>
      <c r="L117" s="942"/>
      <c r="M117" s="943"/>
      <c r="N117" s="942"/>
      <c r="O117" s="942"/>
      <c r="P117" s="942"/>
    </row>
    <row r="118" spans="1:61" ht="18" customHeight="1" thickBot="1" x14ac:dyDescent="0.3">
      <c r="A118" s="677"/>
      <c r="B118" s="732"/>
      <c r="C118" s="551"/>
      <c r="D118" s="678"/>
      <c r="E118" s="679"/>
      <c r="F118" s="622"/>
      <c r="G118" s="622"/>
      <c r="H118" s="622"/>
      <c r="I118" s="622"/>
      <c r="J118" s="622"/>
      <c r="K118" s="622"/>
      <c r="L118" s="622"/>
      <c r="M118" s="680"/>
      <c r="N118" s="622"/>
      <c r="O118" s="681"/>
      <c r="P118" s="622"/>
      <c r="Q118" s="543"/>
    </row>
    <row r="119" spans="1:61" s="237" customFormat="1" ht="68.25" customHeight="1" thickBot="1" x14ac:dyDescent="0.3">
      <c r="A119" s="500" t="s">
        <v>6</v>
      </c>
      <c r="B119" s="518" t="s">
        <v>7</v>
      </c>
      <c r="C119" s="499" t="s">
        <v>546</v>
      </c>
      <c r="D119" s="501" t="s">
        <v>482</v>
      </c>
      <c r="E119" s="517" t="s">
        <v>93</v>
      </c>
      <c r="F119" s="501" t="s">
        <v>171</v>
      </c>
      <c r="G119" s="501" t="s">
        <v>544</v>
      </c>
      <c r="H119" s="501" t="s">
        <v>545</v>
      </c>
      <c r="I119" s="501" t="s">
        <v>24</v>
      </c>
      <c r="J119" s="502" t="s">
        <v>367</v>
      </c>
      <c r="K119" s="501" t="s">
        <v>176</v>
      </c>
      <c r="L119" s="501" t="s">
        <v>173</v>
      </c>
      <c r="M119" s="501" t="s">
        <v>25</v>
      </c>
      <c r="N119" s="501" t="s">
        <v>43</v>
      </c>
      <c r="O119" s="501" t="s">
        <v>79</v>
      </c>
      <c r="P119" s="519" t="s">
        <v>298</v>
      </c>
      <c r="Q119" s="861" t="s">
        <v>28</v>
      </c>
      <c r="R119" s="882"/>
      <c r="S119" s="882"/>
    </row>
    <row r="120" spans="1:61" s="808" customFormat="1" ht="35.25" customHeight="1" x14ac:dyDescent="0.25">
      <c r="A120" s="936" t="s">
        <v>551</v>
      </c>
      <c r="B120" s="911" t="s">
        <v>106</v>
      </c>
      <c r="C120" s="759" t="s">
        <v>342</v>
      </c>
      <c r="D120" s="355" t="s">
        <v>168</v>
      </c>
      <c r="E120" s="690">
        <v>697.60088500000006</v>
      </c>
      <c r="F120" s="673">
        <v>15297.600884999998</v>
      </c>
      <c r="G120" s="829">
        <v>0</v>
      </c>
      <c r="H120" s="830">
        <v>15297.600884999998</v>
      </c>
      <c r="I120" s="829">
        <v>15297.600409000001</v>
      </c>
      <c r="J120" s="674">
        <v>0.99999996888400988</v>
      </c>
      <c r="K120" s="829">
        <v>5747.2436769800006</v>
      </c>
      <c r="L120" s="828">
        <v>4.7599999743397348E-4</v>
      </c>
      <c r="M120" s="828">
        <v>9550.35673202</v>
      </c>
      <c r="N120" s="674">
        <v>0.62430421631568156</v>
      </c>
      <c r="O120" s="828">
        <v>383.12402183</v>
      </c>
      <c r="P120" s="626">
        <v>2.5044712874269764E-2</v>
      </c>
      <c r="Q120" s="851"/>
      <c r="R120" s="886"/>
      <c r="S120" s="887"/>
      <c r="T120" s="831"/>
      <c r="U120" s="831"/>
      <c r="V120" s="831"/>
      <c r="W120" s="831"/>
      <c r="X120" s="831"/>
      <c r="Y120" s="831"/>
      <c r="Z120" s="831"/>
      <c r="AA120" s="831"/>
      <c r="AB120" s="831"/>
      <c r="AC120" s="831"/>
      <c r="AD120" s="831"/>
      <c r="AE120" s="831"/>
      <c r="AF120" s="831"/>
      <c r="AG120" s="831"/>
      <c r="AH120" s="831"/>
      <c r="AI120" s="831"/>
      <c r="AJ120" s="831"/>
      <c r="AK120" s="831"/>
      <c r="AL120" s="831"/>
      <c r="AM120" s="831"/>
      <c r="AN120" s="831"/>
      <c r="AO120" s="831"/>
      <c r="AP120" s="831"/>
      <c r="AQ120" s="831"/>
      <c r="AR120" s="831"/>
      <c r="AS120" s="831"/>
      <c r="AT120" s="831"/>
      <c r="AU120" s="831"/>
      <c r="AV120" s="831"/>
      <c r="AW120" s="831"/>
      <c r="AX120" s="831"/>
      <c r="AY120" s="831"/>
      <c r="AZ120" s="831"/>
      <c r="BA120" s="831"/>
      <c r="BB120" s="831"/>
      <c r="BC120" s="831"/>
      <c r="BD120" s="831"/>
      <c r="BE120" s="831"/>
      <c r="BF120" s="831"/>
      <c r="BG120" s="831"/>
      <c r="BH120" s="831"/>
      <c r="BI120" s="831"/>
    </row>
    <row r="121" spans="1:61" ht="31.5" customHeight="1" x14ac:dyDescent="0.25">
      <c r="A121" s="941"/>
      <c r="B121" s="959" t="s">
        <v>513</v>
      </c>
      <c r="C121" s="960"/>
      <c r="D121" s="663" t="s">
        <v>168</v>
      </c>
      <c r="E121" s="642">
        <v>697.60088500000006</v>
      </c>
      <c r="F121" s="643">
        <v>15297.600884999998</v>
      </c>
      <c r="G121" s="643">
        <v>0</v>
      </c>
      <c r="H121" s="643">
        <v>15297.600884999998</v>
      </c>
      <c r="I121" s="643">
        <v>15297.600409000001</v>
      </c>
      <c r="J121" s="644">
        <v>0.99999996888400988</v>
      </c>
      <c r="K121" s="643">
        <v>5747.2436769800006</v>
      </c>
      <c r="L121" s="642">
        <v>4.7599999743397348E-4</v>
      </c>
      <c r="M121" s="642">
        <v>9550.35673202</v>
      </c>
      <c r="N121" s="644">
        <v>0.62430421631568156</v>
      </c>
      <c r="O121" s="642">
        <v>383.12402183</v>
      </c>
      <c r="P121" s="644">
        <v>2.5044712874269764E-2</v>
      </c>
      <c r="Q121" s="850">
        <v>0</v>
      </c>
    </row>
    <row r="122" spans="1:61" ht="77.25" customHeight="1" x14ac:dyDescent="0.25">
      <c r="A122" s="941"/>
      <c r="B122" s="752" t="s">
        <v>463</v>
      </c>
      <c r="C122" s="745" t="s">
        <v>455</v>
      </c>
      <c r="D122" s="544" t="s">
        <v>503</v>
      </c>
      <c r="E122" s="623">
        <v>500</v>
      </c>
      <c r="F122" s="624">
        <v>500</v>
      </c>
      <c r="G122" s="624">
        <v>0</v>
      </c>
      <c r="H122" s="624">
        <v>500</v>
      </c>
      <c r="I122" s="807">
        <v>500</v>
      </c>
      <c r="J122" s="628">
        <v>1</v>
      </c>
      <c r="K122" s="625">
        <v>8.3455410000000256</v>
      </c>
      <c r="L122" s="627">
        <v>0</v>
      </c>
      <c r="M122" s="627">
        <v>491.65445899999997</v>
      </c>
      <c r="N122" s="626">
        <v>0.98330891799999998</v>
      </c>
      <c r="O122" s="623">
        <v>356.32646499999998</v>
      </c>
      <c r="P122" s="626">
        <v>0.71265292999999996</v>
      </c>
      <c r="Q122" s="615" t="e">
        <v>#REF!</v>
      </c>
    </row>
    <row r="123" spans="1:61" ht="73.5" customHeight="1" x14ac:dyDescent="0.25">
      <c r="A123" s="941"/>
      <c r="B123" s="752" t="s">
        <v>464</v>
      </c>
      <c r="C123" s="745" t="s">
        <v>466</v>
      </c>
      <c r="D123" s="544" t="s">
        <v>503</v>
      </c>
      <c r="E123" s="623">
        <v>500</v>
      </c>
      <c r="F123" s="624">
        <v>500</v>
      </c>
      <c r="G123" s="625">
        <v>0</v>
      </c>
      <c r="H123" s="624">
        <v>500</v>
      </c>
      <c r="I123" s="807">
        <v>490.17773199999999</v>
      </c>
      <c r="J123" s="628">
        <v>0.98035546399999995</v>
      </c>
      <c r="K123" s="625">
        <v>0</v>
      </c>
      <c r="L123" s="627">
        <v>9.8222680000000082</v>
      </c>
      <c r="M123" s="627">
        <v>490.17773199999999</v>
      </c>
      <c r="N123" s="626">
        <v>0.98035546399999995</v>
      </c>
      <c r="O123" s="623">
        <v>376.69834200000003</v>
      </c>
      <c r="P123" s="626">
        <v>0.75339668400000004</v>
      </c>
      <c r="Q123" s="615" t="e">
        <v>#REF!</v>
      </c>
    </row>
    <row r="124" spans="1:61" s="231" customFormat="1" ht="90" x14ac:dyDescent="0.25">
      <c r="A124" s="941"/>
      <c r="B124" s="754" t="s">
        <v>468</v>
      </c>
      <c r="C124" s="747" t="s">
        <v>470</v>
      </c>
      <c r="D124" s="544" t="s">
        <v>504</v>
      </c>
      <c r="E124" s="627">
        <v>1000</v>
      </c>
      <c r="F124" s="625">
        <v>1000</v>
      </c>
      <c r="G124" s="625">
        <v>0</v>
      </c>
      <c r="H124" s="624">
        <v>1000</v>
      </c>
      <c r="I124" s="807">
        <v>999.67</v>
      </c>
      <c r="J124" s="628">
        <v>0.99966999999999995</v>
      </c>
      <c r="K124" s="625">
        <v>221.51380999999992</v>
      </c>
      <c r="L124" s="627">
        <v>0.33000000000004093</v>
      </c>
      <c r="M124" s="627">
        <v>778.15619000000004</v>
      </c>
      <c r="N124" s="628">
        <v>0.77815619000000003</v>
      </c>
      <c r="O124" s="627">
        <v>621.25458400000002</v>
      </c>
      <c r="P124" s="628">
        <v>0.621254584</v>
      </c>
      <c r="Q124" s="835" t="e">
        <v>#REF!</v>
      </c>
      <c r="R124" s="881"/>
      <c r="S124" s="881"/>
    </row>
    <row r="125" spans="1:61" s="231" customFormat="1" ht="90" x14ac:dyDescent="0.25">
      <c r="A125" s="941"/>
      <c r="B125" s="754" t="s">
        <v>471</v>
      </c>
      <c r="C125" s="747" t="s">
        <v>473</v>
      </c>
      <c r="D125" s="545" t="s">
        <v>504</v>
      </c>
      <c r="E125" s="627">
        <v>1000</v>
      </c>
      <c r="F125" s="625">
        <v>1000</v>
      </c>
      <c r="G125" s="625">
        <v>0</v>
      </c>
      <c r="H125" s="625">
        <v>1000</v>
      </c>
      <c r="I125" s="807">
        <v>997.69236999999998</v>
      </c>
      <c r="J125" s="628">
        <v>0.99769237</v>
      </c>
      <c r="K125" s="625">
        <v>726.44614339999998</v>
      </c>
      <c r="L125" s="627">
        <v>2.3076300000000174</v>
      </c>
      <c r="M125" s="627">
        <v>271.2462266</v>
      </c>
      <c r="N125" s="628">
        <v>0.27124622659999997</v>
      </c>
      <c r="O125" s="627">
        <v>87.699725000000001</v>
      </c>
      <c r="P125" s="628">
        <v>8.7699725000000006E-2</v>
      </c>
      <c r="Q125" s="835" t="e">
        <v>#REF!</v>
      </c>
      <c r="R125" s="881"/>
      <c r="S125" s="881"/>
    </row>
    <row r="126" spans="1:61" s="231" customFormat="1" ht="139.5" customHeight="1" x14ac:dyDescent="0.25">
      <c r="A126" s="941"/>
      <c r="B126" s="752" t="s">
        <v>474</v>
      </c>
      <c r="C126" s="745" t="s">
        <v>476</v>
      </c>
      <c r="D126" s="544" t="s">
        <v>504</v>
      </c>
      <c r="E126" s="627">
        <v>500</v>
      </c>
      <c r="F126" s="625">
        <v>500</v>
      </c>
      <c r="G126" s="625">
        <v>0</v>
      </c>
      <c r="H126" s="625">
        <v>500</v>
      </c>
      <c r="I126" s="807">
        <v>491.03982000000002</v>
      </c>
      <c r="J126" s="628">
        <v>0.98207964000000003</v>
      </c>
      <c r="K126" s="625">
        <v>229.13371900000004</v>
      </c>
      <c r="L126" s="627">
        <v>8.9601799999999798</v>
      </c>
      <c r="M126" s="627">
        <v>261.90610099999998</v>
      </c>
      <c r="N126" s="628">
        <v>0.523812202</v>
      </c>
      <c r="O126" s="627">
        <v>195.86344600000001</v>
      </c>
      <c r="P126" s="628">
        <v>0.39172689199999999</v>
      </c>
      <c r="Q126" s="835" t="e">
        <v>#REF!</v>
      </c>
      <c r="R126" s="881"/>
      <c r="S126" s="881"/>
    </row>
    <row r="127" spans="1:61" s="231" customFormat="1" ht="90" x14ac:dyDescent="0.25">
      <c r="A127" s="941"/>
      <c r="B127" s="752" t="s">
        <v>477</v>
      </c>
      <c r="C127" s="745" t="s">
        <v>466</v>
      </c>
      <c r="D127" s="544" t="s">
        <v>504</v>
      </c>
      <c r="E127" s="627">
        <v>500</v>
      </c>
      <c r="F127" s="625">
        <v>500</v>
      </c>
      <c r="G127" s="625">
        <v>0</v>
      </c>
      <c r="H127" s="625">
        <v>500</v>
      </c>
      <c r="I127" s="807">
        <v>495.83499999999998</v>
      </c>
      <c r="J127" s="628">
        <v>0.99166999999999994</v>
      </c>
      <c r="K127" s="625">
        <v>196.71416699999997</v>
      </c>
      <c r="L127" s="627">
        <v>4.1650000000000205</v>
      </c>
      <c r="M127" s="627">
        <v>299.120833</v>
      </c>
      <c r="N127" s="628">
        <v>0.59824166600000006</v>
      </c>
      <c r="O127" s="627">
        <v>218.31777299999999</v>
      </c>
      <c r="P127" s="628">
        <v>0.43663554599999999</v>
      </c>
      <c r="Q127" s="835" t="e">
        <v>#REF!</v>
      </c>
      <c r="R127" s="881"/>
      <c r="S127" s="881"/>
    </row>
    <row r="128" spans="1:61" s="231" customFormat="1" ht="45" x14ac:dyDescent="0.25">
      <c r="A128" s="941"/>
      <c r="B128" s="780" t="s">
        <v>480</v>
      </c>
      <c r="C128" s="751" t="s">
        <v>455</v>
      </c>
      <c r="D128" s="544" t="s">
        <v>505</v>
      </c>
      <c r="E128" s="627">
        <v>1000</v>
      </c>
      <c r="F128" s="625">
        <v>1000</v>
      </c>
      <c r="G128" s="625">
        <v>0</v>
      </c>
      <c r="H128" s="625">
        <v>1000</v>
      </c>
      <c r="I128" s="807">
        <v>985.65560500000004</v>
      </c>
      <c r="J128" s="628">
        <v>0.98565560500000005</v>
      </c>
      <c r="K128" s="625">
        <v>8.5800000000000409</v>
      </c>
      <c r="L128" s="627">
        <v>14.344394999999963</v>
      </c>
      <c r="M128" s="627">
        <v>977.075605</v>
      </c>
      <c r="N128" s="628">
        <v>0.97707560500000001</v>
      </c>
      <c r="O128" s="627">
        <v>806.87875099999997</v>
      </c>
      <c r="P128" s="628">
        <v>0.80687875099999995</v>
      </c>
      <c r="Q128" s="835"/>
      <c r="R128" s="881"/>
      <c r="S128" s="881"/>
    </row>
    <row r="129" spans="1:19" ht="20.25" thickBot="1" x14ac:dyDescent="0.3">
      <c r="A129" s="941"/>
      <c r="B129" s="957" t="s">
        <v>81</v>
      </c>
      <c r="C129" s="958"/>
      <c r="D129" s="665" t="s">
        <v>81</v>
      </c>
      <c r="E129" s="649">
        <v>5000</v>
      </c>
      <c r="F129" s="652">
        <v>5000</v>
      </c>
      <c r="G129" s="652">
        <v>0</v>
      </c>
      <c r="H129" s="652">
        <v>5000</v>
      </c>
      <c r="I129" s="652">
        <v>4960.0705269999999</v>
      </c>
      <c r="J129" s="648">
        <v>0.99201410540000001</v>
      </c>
      <c r="K129" s="652">
        <v>1390.7333804</v>
      </c>
      <c r="L129" s="649">
        <v>39.92947300000003</v>
      </c>
      <c r="M129" s="649">
        <v>3569.3371465999999</v>
      </c>
      <c r="N129" s="648">
        <v>0.71386742932000002</v>
      </c>
      <c r="O129" s="649">
        <v>2663.0390859999998</v>
      </c>
      <c r="P129" s="648">
        <v>0.53260781719999994</v>
      </c>
      <c r="Q129" s="852" t="e">
        <v>#REF!</v>
      </c>
    </row>
    <row r="130" spans="1:19" ht="33.75" customHeight="1" thickBot="1" x14ac:dyDescent="0.3">
      <c r="A130" s="937"/>
      <c r="B130" s="946" t="s">
        <v>69</v>
      </c>
      <c r="C130" s="990"/>
      <c r="D130" s="947"/>
      <c r="E130" s="650">
        <v>5697.6008849999998</v>
      </c>
      <c r="F130" s="651">
        <v>20297.600885</v>
      </c>
      <c r="G130" s="651">
        <v>0</v>
      </c>
      <c r="H130" s="651">
        <v>20297.600885</v>
      </c>
      <c r="I130" s="651">
        <v>20257.670936000002</v>
      </c>
      <c r="J130" s="574">
        <v>0.99803277494585552</v>
      </c>
      <c r="K130" s="651">
        <v>7137.9770573800006</v>
      </c>
      <c r="L130" s="650">
        <v>39.929948999997578</v>
      </c>
      <c r="M130" s="650">
        <v>13119.693878620001</v>
      </c>
      <c r="N130" s="574">
        <v>0.64636672841052367</v>
      </c>
      <c r="O130" s="650">
        <v>3046.1631078299997</v>
      </c>
      <c r="P130" s="574">
        <v>0.15007503227049485</v>
      </c>
      <c r="Q130" s="847" t="e">
        <v>#REF!</v>
      </c>
    </row>
    <row r="131" spans="1:19" ht="33.75" customHeight="1" thickBot="1" x14ac:dyDescent="0.3">
      <c r="A131" s="938" t="s">
        <v>557</v>
      </c>
      <c r="B131" s="970"/>
      <c r="C131" s="970"/>
      <c r="D131" s="970"/>
      <c r="E131" s="970"/>
      <c r="F131" s="970"/>
      <c r="G131" s="970"/>
      <c r="H131" s="970"/>
      <c r="I131" s="970"/>
      <c r="J131" s="970"/>
      <c r="K131" s="970"/>
      <c r="L131" s="970"/>
      <c r="M131" s="971"/>
      <c r="N131" s="970"/>
      <c r="O131" s="970"/>
      <c r="P131" s="942"/>
    </row>
    <row r="132" spans="1:19" s="237" customFormat="1" ht="52.5" customHeight="1" thickBot="1" x14ac:dyDescent="0.3">
      <c r="A132" s="500" t="s">
        <v>6</v>
      </c>
      <c r="B132" s="518" t="s">
        <v>7</v>
      </c>
      <c r="C132" s="499" t="s">
        <v>546</v>
      </c>
      <c r="D132" s="501" t="s">
        <v>482</v>
      </c>
      <c r="E132" s="517" t="s">
        <v>93</v>
      </c>
      <c r="F132" s="501" t="s">
        <v>171</v>
      </c>
      <c r="G132" s="501" t="s">
        <v>544</v>
      </c>
      <c r="H132" s="501" t="s">
        <v>545</v>
      </c>
      <c r="I132" s="501" t="s">
        <v>24</v>
      </c>
      <c r="J132" s="502" t="s">
        <v>367</v>
      </c>
      <c r="K132" s="501" t="s">
        <v>176</v>
      </c>
      <c r="L132" s="501" t="s">
        <v>173</v>
      </c>
      <c r="M132" s="501" t="s">
        <v>25</v>
      </c>
      <c r="N132" s="501" t="s">
        <v>43</v>
      </c>
      <c r="O132" s="501" t="s">
        <v>79</v>
      </c>
      <c r="P132" s="519" t="s">
        <v>298</v>
      </c>
      <c r="Q132" s="839" t="s">
        <v>28</v>
      </c>
      <c r="R132" s="882"/>
      <c r="S132" s="882"/>
    </row>
    <row r="133" spans="1:19" ht="53.25" customHeight="1" x14ac:dyDescent="0.25">
      <c r="A133" s="933" t="s">
        <v>331</v>
      </c>
      <c r="B133" s="743" t="s">
        <v>467</v>
      </c>
      <c r="C133" s="744" t="s">
        <v>455</v>
      </c>
      <c r="D133" s="546" t="s">
        <v>506</v>
      </c>
      <c r="E133" s="669">
        <v>2000.8263219999999</v>
      </c>
      <c r="F133" s="670">
        <v>2000.8263219999999</v>
      </c>
      <c r="G133" s="670">
        <v>0</v>
      </c>
      <c r="H133" s="670">
        <v>2000.8263219999999</v>
      </c>
      <c r="I133" s="640">
        <v>1986.3532520000001</v>
      </c>
      <c r="J133" s="628">
        <v>0.99276645361925631</v>
      </c>
      <c r="K133" s="625">
        <v>22.453364000000192</v>
      </c>
      <c r="L133" s="639">
        <v>14.47306999999978</v>
      </c>
      <c r="M133" s="639">
        <v>1963.8998879999999</v>
      </c>
      <c r="N133" s="682">
        <v>0.98154440813079225</v>
      </c>
      <c r="O133" s="669">
        <v>1478.463679</v>
      </c>
      <c r="P133" s="626">
        <v>0.73892654387020806</v>
      </c>
      <c r="Q133" s="864" t="e">
        <v>#REF!</v>
      </c>
    </row>
    <row r="134" spans="1:19" ht="107.25" customHeight="1" x14ac:dyDescent="0.25">
      <c r="A134" s="934"/>
      <c r="B134" s="752" t="s">
        <v>479</v>
      </c>
      <c r="C134" s="745" t="s">
        <v>455</v>
      </c>
      <c r="D134" s="544" t="s">
        <v>507</v>
      </c>
      <c r="E134" s="669">
        <v>3000</v>
      </c>
      <c r="F134" s="670">
        <v>3000</v>
      </c>
      <c r="G134" s="670">
        <v>0</v>
      </c>
      <c r="H134" s="624">
        <v>3000</v>
      </c>
      <c r="I134" s="640">
        <v>2747.6168250000001</v>
      </c>
      <c r="J134" s="628">
        <v>0.91587227500000001</v>
      </c>
      <c r="K134" s="625">
        <v>39.738067000000228</v>
      </c>
      <c r="L134" s="627">
        <v>252.38317499999994</v>
      </c>
      <c r="M134" s="639">
        <v>2707.8787579999998</v>
      </c>
      <c r="N134" s="626">
        <v>0.90262625266666663</v>
      </c>
      <c r="O134" s="669">
        <v>1804.840549</v>
      </c>
      <c r="P134" s="626">
        <v>0.60161351633333338</v>
      </c>
      <c r="Q134" s="864" t="e">
        <v>#REF!</v>
      </c>
    </row>
    <row r="135" spans="1:19" ht="20.25" thickBot="1" x14ac:dyDescent="0.3">
      <c r="A135" s="934"/>
      <c r="B135" s="978" t="s">
        <v>48</v>
      </c>
      <c r="C135" s="960"/>
      <c r="D135" s="663" t="s">
        <v>81</v>
      </c>
      <c r="E135" s="642">
        <v>5000.8263219999999</v>
      </c>
      <c r="F135" s="643">
        <v>5000.8263219999999</v>
      </c>
      <c r="G135" s="643">
        <v>0</v>
      </c>
      <c r="H135" s="643">
        <v>5000.8263219999999</v>
      </c>
      <c r="I135" s="643">
        <v>4733.9700769999999</v>
      </c>
      <c r="J135" s="644">
        <v>0.94663756990999137</v>
      </c>
      <c r="K135" s="643">
        <v>62.191431000000421</v>
      </c>
      <c r="L135" s="642">
        <v>266.85624499999994</v>
      </c>
      <c r="M135" s="642">
        <v>4671.7786459999998</v>
      </c>
      <c r="N135" s="644">
        <v>0.93420133897623492</v>
      </c>
      <c r="O135" s="642">
        <v>3283.304228</v>
      </c>
      <c r="P135" s="644">
        <v>0.65655234087131731</v>
      </c>
      <c r="Q135" s="865" t="e">
        <v>#REF!</v>
      </c>
    </row>
    <row r="136" spans="1:19" ht="20.25" hidden="1" thickBot="1" x14ac:dyDescent="0.3">
      <c r="A136" s="934"/>
      <c r="B136" s="1017" t="s">
        <v>514</v>
      </c>
      <c r="C136" s="1018"/>
      <c r="D136" s="686" t="s">
        <v>282</v>
      </c>
      <c r="E136" s="687">
        <v>0</v>
      </c>
      <c r="F136" s="688">
        <v>0</v>
      </c>
      <c r="G136" s="688">
        <v>0</v>
      </c>
      <c r="H136" s="688">
        <v>0</v>
      </c>
      <c r="I136" s="688">
        <v>0</v>
      </c>
      <c r="J136" s="648">
        <v>0</v>
      </c>
      <c r="K136" s="688">
        <v>0</v>
      </c>
      <c r="L136" s="687">
        <v>0</v>
      </c>
      <c r="M136" s="687">
        <v>0</v>
      </c>
      <c r="N136" s="689">
        <v>0</v>
      </c>
      <c r="O136" s="687">
        <v>0</v>
      </c>
      <c r="P136" s="648">
        <v>0</v>
      </c>
      <c r="Q136" s="866">
        <v>0</v>
      </c>
    </row>
    <row r="137" spans="1:19" ht="34.5" customHeight="1" thickBot="1" x14ac:dyDescent="0.3">
      <c r="A137" s="935"/>
      <c r="B137" s="946" t="s">
        <v>69</v>
      </c>
      <c r="C137" s="990"/>
      <c r="D137" s="947"/>
      <c r="E137" s="650">
        <v>5000.8263219999999</v>
      </c>
      <c r="F137" s="651">
        <v>5000.8263219999999</v>
      </c>
      <c r="G137" s="651">
        <v>0</v>
      </c>
      <c r="H137" s="651">
        <v>5000.8263219999999</v>
      </c>
      <c r="I137" s="651">
        <v>4733.9700769999999</v>
      </c>
      <c r="J137" s="574">
        <v>0.94663756990999137</v>
      </c>
      <c r="K137" s="651">
        <v>62.191431000000421</v>
      </c>
      <c r="L137" s="650">
        <v>266.85624499999994</v>
      </c>
      <c r="M137" s="650">
        <v>4671.7786459999998</v>
      </c>
      <c r="N137" s="574">
        <v>0.93420133897623492</v>
      </c>
      <c r="O137" s="650">
        <v>3283.304228</v>
      </c>
      <c r="P137" s="574">
        <v>0.65655234087131731</v>
      </c>
      <c r="Q137" s="867" t="e">
        <v>#REF!</v>
      </c>
    </row>
    <row r="138" spans="1:19" ht="18" customHeight="1" thickBot="1" x14ac:dyDescent="0.3">
      <c r="A138" s="1002" t="s">
        <v>557</v>
      </c>
      <c r="B138" s="970"/>
      <c r="C138" s="970"/>
      <c r="D138" s="970"/>
      <c r="E138" s="970"/>
      <c r="F138" s="970"/>
      <c r="G138" s="970"/>
      <c r="H138" s="970"/>
      <c r="I138" s="970"/>
      <c r="J138" s="970"/>
      <c r="K138" s="970"/>
      <c r="L138" s="970"/>
      <c r="M138" s="971"/>
      <c r="N138" s="970"/>
      <c r="O138" s="970"/>
      <c r="P138" s="1003"/>
    </row>
    <row r="139" spans="1:19" s="237" customFormat="1" ht="68.25" customHeight="1" thickBot="1" x14ac:dyDescent="0.3">
      <c r="A139" s="500" t="s">
        <v>6</v>
      </c>
      <c r="B139" s="518" t="s">
        <v>7</v>
      </c>
      <c r="C139" s="499" t="s">
        <v>546</v>
      </c>
      <c r="D139" s="501" t="s">
        <v>482</v>
      </c>
      <c r="E139" s="517" t="s">
        <v>93</v>
      </c>
      <c r="F139" s="501" t="s">
        <v>171</v>
      </c>
      <c r="G139" s="501" t="s">
        <v>544</v>
      </c>
      <c r="H139" s="501" t="s">
        <v>545</v>
      </c>
      <c r="I139" s="501" t="s">
        <v>24</v>
      </c>
      <c r="J139" s="502" t="s">
        <v>367</v>
      </c>
      <c r="K139" s="501" t="s">
        <v>176</v>
      </c>
      <c r="L139" s="501" t="s">
        <v>173</v>
      </c>
      <c r="M139" s="501" t="s">
        <v>25</v>
      </c>
      <c r="N139" s="501" t="s">
        <v>43</v>
      </c>
      <c r="O139" s="501" t="s">
        <v>79</v>
      </c>
      <c r="P139" s="519" t="s">
        <v>298</v>
      </c>
      <c r="Q139" s="861" t="s">
        <v>28</v>
      </c>
      <c r="R139" s="882"/>
      <c r="S139" s="882"/>
    </row>
    <row r="140" spans="1:19" s="231" customFormat="1" ht="67.5" customHeight="1" x14ac:dyDescent="0.25">
      <c r="A140" s="936" t="s">
        <v>556</v>
      </c>
      <c r="B140" s="781" t="s">
        <v>130</v>
      </c>
      <c r="C140" s="597" t="s">
        <v>316</v>
      </c>
      <c r="D140" s="355" t="s">
        <v>316</v>
      </c>
      <c r="E140" s="690">
        <v>8920.2682839999998</v>
      </c>
      <c r="F140" s="673">
        <v>8920.2682839999998</v>
      </c>
      <c r="G140" s="673">
        <v>0</v>
      </c>
      <c r="H140" s="673">
        <v>8920.2682839999998</v>
      </c>
      <c r="I140" s="673">
        <v>6922.0548280000003</v>
      </c>
      <c r="J140" s="691">
        <v>0.775991775989055</v>
      </c>
      <c r="K140" s="673">
        <v>837.20358300000044</v>
      </c>
      <c r="L140" s="690">
        <v>1998.2134559999995</v>
      </c>
      <c r="M140" s="690">
        <v>6084.8512449999998</v>
      </c>
      <c r="N140" s="691">
        <v>0.68213769488460374</v>
      </c>
      <c r="O140" s="690">
        <v>3098.7732299999998</v>
      </c>
      <c r="P140" s="692">
        <v>0.34738565381023018</v>
      </c>
      <c r="Q140" s="868">
        <v>3089.480865</v>
      </c>
      <c r="R140" s="881"/>
      <c r="S140" s="881"/>
    </row>
    <row r="141" spans="1:19" ht="26.25" customHeight="1" x14ac:dyDescent="0.25">
      <c r="A141" s="941"/>
      <c r="B141" s="1004" t="s">
        <v>47</v>
      </c>
      <c r="C141" s="1005"/>
      <c r="D141" s="693" t="s">
        <v>47</v>
      </c>
      <c r="E141" s="694">
        <v>8920.2682839999998</v>
      </c>
      <c r="F141" s="695">
        <v>8920.2682839999998</v>
      </c>
      <c r="G141" s="695">
        <v>0</v>
      </c>
      <c r="H141" s="695">
        <v>8920.2682839999998</v>
      </c>
      <c r="I141" s="696">
        <v>6922.0548280000003</v>
      </c>
      <c r="J141" s="697">
        <v>0.775991775989055</v>
      </c>
      <c r="K141" s="696">
        <v>837.20358300000044</v>
      </c>
      <c r="L141" s="698">
        <v>1998.2134559999995</v>
      </c>
      <c r="M141" s="698">
        <v>6084.8512449999998</v>
      </c>
      <c r="N141" s="699">
        <v>0.68213769488460374</v>
      </c>
      <c r="O141" s="694">
        <v>3098.7732299999998</v>
      </c>
      <c r="P141" s="700">
        <v>0.34738565381023018</v>
      </c>
      <c r="Q141" s="869">
        <v>3089.480865</v>
      </c>
    </row>
    <row r="142" spans="1:19" ht="45" customHeight="1" x14ac:dyDescent="0.25">
      <c r="A142" s="941"/>
      <c r="B142" s="752" t="s">
        <v>456</v>
      </c>
      <c r="C142" s="745" t="s">
        <v>457</v>
      </c>
      <c r="D142" s="757" t="s">
        <v>508</v>
      </c>
      <c r="E142" s="806">
        <v>2700</v>
      </c>
      <c r="F142" s="807">
        <v>2700</v>
      </c>
      <c r="G142" s="624">
        <v>0</v>
      </c>
      <c r="H142" s="624">
        <v>2700</v>
      </c>
      <c r="I142" s="625">
        <v>2700</v>
      </c>
      <c r="J142" s="628">
        <v>1</v>
      </c>
      <c r="K142" s="625">
        <v>0</v>
      </c>
      <c r="L142" s="627">
        <v>0</v>
      </c>
      <c r="M142" s="627">
        <v>2700</v>
      </c>
      <c r="N142" s="626">
        <v>1</v>
      </c>
      <c r="O142" s="623">
        <v>2700</v>
      </c>
      <c r="P142" s="701">
        <v>1</v>
      </c>
      <c r="Q142" s="615" t="e">
        <v>#REF!</v>
      </c>
    </row>
    <row r="143" spans="1:19" ht="20.25" thickBot="1" x14ac:dyDescent="0.3">
      <c r="A143" s="941"/>
      <c r="B143" s="1006" t="s">
        <v>48</v>
      </c>
      <c r="C143" s="1007"/>
      <c r="D143" s="663" t="s">
        <v>81</v>
      </c>
      <c r="E143" s="642">
        <v>2700</v>
      </c>
      <c r="F143" s="643">
        <v>2700</v>
      </c>
      <c r="G143" s="643">
        <v>0</v>
      </c>
      <c r="H143" s="643">
        <v>2700</v>
      </c>
      <c r="I143" s="643">
        <v>2700</v>
      </c>
      <c r="J143" s="644">
        <v>1</v>
      </c>
      <c r="K143" s="643">
        <v>0</v>
      </c>
      <c r="L143" s="642">
        <v>0</v>
      </c>
      <c r="M143" s="642">
        <v>2700</v>
      </c>
      <c r="N143" s="644">
        <v>1</v>
      </c>
      <c r="O143" s="642">
        <v>2700</v>
      </c>
      <c r="P143" s="702">
        <v>1</v>
      </c>
      <c r="Q143" s="850" t="e">
        <v>#REF!</v>
      </c>
    </row>
    <row r="144" spans="1:19" ht="26.25" customHeight="1" thickBot="1" x14ac:dyDescent="0.3">
      <c r="A144" s="937"/>
      <c r="B144" s="946" t="s">
        <v>69</v>
      </c>
      <c r="C144" s="990"/>
      <c r="D144" s="947"/>
      <c r="E144" s="650">
        <v>11620.268284</v>
      </c>
      <c r="F144" s="651">
        <v>11620.268284</v>
      </c>
      <c r="G144" s="651">
        <v>0</v>
      </c>
      <c r="H144" s="651">
        <v>11620.268284</v>
      </c>
      <c r="I144" s="651">
        <v>9622.0548280000003</v>
      </c>
      <c r="J144" s="574">
        <v>0.82804067796340397</v>
      </c>
      <c r="K144" s="651">
        <v>837.20358300000044</v>
      </c>
      <c r="L144" s="650">
        <v>1998.2134559999995</v>
      </c>
      <c r="M144" s="650">
        <v>8784.8512449999998</v>
      </c>
      <c r="N144" s="574">
        <v>0.75599384027096017</v>
      </c>
      <c r="O144" s="650">
        <v>5798.7732299999998</v>
      </c>
      <c r="P144" s="703">
        <v>0.49902231930258933</v>
      </c>
      <c r="Q144" s="847" t="e">
        <v>#REF!</v>
      </c>
    </row>
    <row r="145" spans="1:19" ht="18" customHeight="1" thickBot="1" x14ac:dyDescent="0.3">
      <c r="A145" s="938" t="s">
        <v>557</v>
      </c>
      <c r="B145" s="938"/>
      <c r="C145" s="938"/>
      <c r="D145" s="938"/>
      <c r="E145" s="938"/>
      <c r="F145" s="938"/>
      <c r="G145" s="938"/>
      <c r="H145" s="938"/>
      <c r="I145" s="938"/>
      <c r="J145" s="938"/>
      <c r="K145" s="938"/>
      <c r="L145" s="938"/>
      <c r="M145" s="939"/>
      <c r="N145" s="938"/>
      <c r="O145" s="938"/>
      <c r="P145" s="938"/>
    </row>
    <row r="146" spans="1:19" s="237" customFormat="1" ht="68.25" customHeight="1" x14ac:dyDescent="0.25">
      <c r="A146" s="500" t="s">
        <v>6</v>
      </c>
      <c r="B146" s="518" t="s">
        <v>7</v>
      </c>
      <c r="C146" s="499" t="s">
        <v>546</v>
      </c>
      <c r="D146" s="501" t="s">
        <v>482</v>
      </c>
      <c r="E146" s="517" t="s">
        <v>93</v>
      </c>
      <c r="F146" s="501" t="s">
        <v>171</v>
      </c>
      <c r="G146" s="501" t="s">
        <v>544</v>
      </c>
      <c r="H146" s="501" t="s">
        <v>545</v>
      </c>
      <c r="I146" s="501" t="s">
        <v>24</v>
      </c>
      <c r="J146" s="502" t="s">
        <v>367</v>
      </c>
      <c r="K146" s="501" t="s">
        <v>176</v>
      </c>
      <c r="L146" s="501" t="s">
        <v>173</v>
      </c>
      <c r="M146" s="501" t="s">
        <v>25</v>
      </c>
      <c r="N146" s="501" t="s">
        <v>43</v>
      </c>
      <c r="O146" s="501" t="s">
        <v>79</v>
      </c>
      <c r="P146" s="519" t="s">
        <v>298</v>
      </c>
      <c r="Q146" s="839" t="s">
        <v>28</v>
      </c>
      <c r="R146" s="882"/>
      <c r="S146" s="882"/>
    </row>
    <row r="147" spans="1:19" ht="26.25" customHeight="1" x14ac:dyDescent="0.25">
      <c r="A147" s="941" t="s">
        <v>517</v>
      </c>
      <c r="B147" s="782" t="s">
        <v>375</v>
      </c>
      <c r="C147" s="546" t="s">
        <v>376</v>
      </c>
      <c r="D147" s="50" t="s">
        <v>376</v>
      </c>
      <c r="E147" s="669">
        <v>3542.9</v>
      </c>
      <c r="F147" s="670">
        <v>3542.9</v>
      </c>
      <c r="G147" s="670">
        <v>0</v>
      </c>
      <c r="H147" s="670">
        <v>3542.9</v>
      </c>
      <c r="I147" s="640">
        <v>2364.7613930000002</v>
      </c>
      <c r="J147" s="641">
        <v>0.66746489965847189</v>
      </c>
      <c r="K147" s="640">
        <v>2320.8769830000001</v>
      </c>
      <c r="L147" s="639">
        <v>1178.1386069999999</v>
      </c>
      <c r="M147" s="639">
        <v>43.884410000000003</v>
      </c>
      <c r="N147" s="682">
        <v>1.2386578791385588E-2</v>
      </c>
      <c r="O147" s="669">
        <v>43.884297670000002</v>
      </c>
      <c r="P147" s="704">
        <v>1.2386547085720737E-2</v>
      </c>
      <c r="Q147" s="870" t="e">
        <v>#REF!</v>
      </c>
    </row>
    <row r="148" spans="1:19" ht="32.25" customHeight="1" thickBot="1" x14ac:dyDescent="0.3">
      <c r="A148" s="941"/>
      <c r="B148" s="1006" t="s">
        <v>376</v>
      </c>
      <c r="C148" s="1007"/>
      <c r="D148" s="663" t="s">
        <v>47</v>
      </c>
      <c r="E148" s="642">
        <v>3542.9</v>
      </c>
      <c r="F148" s="643">
        <v>3542.9</v>
      </c>
      <c r="G148" s="643">
        <v>0</v>
      </c>
      <c r="H148" s="643">
        <v>3542.9</v>
      </c>
      <c r="I148" s="643">
        <v>2364.7613930000002</v>
      </c>
      <c r="J148" s="644">
        <v>0.66746489965847189</v>
      </c>
      <c r="K148" s="643">
        <v>2320.8769830000001</v>
      </c>
      <c r="L148" s="642">
        <v>1178.1386069999999</v>
      </c>
      <c r="M148" s="642">
        <v>43.884410000000003</v>
      </c>
      <c r="N148" s="644">
        <v>1.2386578791385588E-2</v>
      </c>
      <c r="O148" s="642">
        <v>43.884297670000002</v>
      </c>
      <c r="P148" s="702">
        <v>1.2386547085720737E-2</v>
      </c>
      <c r="Q148" s="871" t="e">
        <v>#REF!</v>
      </c>
    </row>
    <row r="149" spans="1:19" ht="27.75" customHeight="1" thickBot="1" x14ac:dyDescent="0.3">
      <c r="A149" s="937"/>
      <c r="B149" s="946" t="s">
        <v>69</v>
      </c>
      <c r="C149" s="947"/>
      <c r="D149" s="705" t="s">
        <v>307</v>
      </c>
      <c r="E149" s="650">
        <v>3542.9</v>
      </c>
      <c r="F149" s="651">
        <v>3542.9</v>
      </c>
      <c r="G149" s="651">
        <v>0</v>
      </c>
      <c r="H149" s="651">
        <v>3542.9</v>
      </c>
      <c r="I149" s="651">
        <v>2364.7613930000002</v>
      </c>
      <c r="J149" s="574">
        <v>0.66746489965847189</v>
      </c>
      <c r="K149" s="651">
        <v>2320.8769830000001</v>
      </c>
      <c r="L149" s="650">
        <v>1178.1386069999999</v>
      </c>
      <c r="M149" s="650">
        <v>43.884410000000003</v>
      </c>
      <c r="N149" s="574">
        <v>1.2386578791385588E-2</v>
      </c>
      <c r="O149" s="650">
        <v>43.884297670000002</v>
      </c>
      <c r="P149" s="703">
        <v>1.2386547085720737E-2</v>
      </c>
      <c r="Q149" s="847" t="e">
        <v>#REF!</v>
      </c>
    </row>
    <row r="150" spans="1:19" ht="18" customHeight="1" thickBot="1" x14ac:dyDescent="0.3">
      <c r="A150" s="938" t="s">
        <v>557</v>
      </c>
      <c r="B150" s="938"/>
      <c r="C150" s="938"/>
      <c r="D150" s="938"/>
      <c r="E150" s="938"/>
      <c r="F150" s="938"/>
      <c r="G150" s="938"/>
      <c r="H150" s="938"/>
      <c r="I150" s="938"/>
      <c r="J150" s="938"/>
      <c r="K150" s="938"/>
      <c r="L150" s="938"/>
      <c r="M150" s="939"/>
      <c r="N150" s="938"/>
      <c r="O150" s="938"/>
      <c r="P150" s="938"/>
    </row>
    <row r="151" spans="1:19" s="237" customFormat="1" ht="68.25" customHeight="1" x14ac:dyDescent="0.25">
      <c r="A151" s="500" t="s">
        <v>6</v>
      </c>
      <c r="B151" s="518" t="s">
        <v>7</v>
      </c>
      <c r="C151" s="499" t="s">
        <v>546</v>
      </c>
      <c r="D151" s="501" t="s">
        <v>482</v>
      </c>
      <c r="E151" s="517" t="s">
        <v>93</v>
      </c>
      <c r="F151" s="501" t="s">
        <v>171</v>
      </c>
      <c r="G151" s="501" t="s">
        <v>544</v>
      </c>
      <c r="H151" s="501" t="s">
        <v>545</v>
      </c>
      <c r="I151" s="501" t="s">
        <v>24</v>
      </c>
      <c r="J151" s="502" t="s">
        <v>367</v>
      </c>
      <c r="K151" s="501" t="s">
        <v>176</v>
      </c>
      <c r="L151" s="501" t="s">
        <v>173</v>
      </c>
      <c r="M151" s="501" t="s">
        <v>25</v>
      </c>
      <c r="N151" s="501" t="s">
        <v>43</v>
      </c>
      <c r="O151" s="501" t="s">
        <v>79</v>
      </c>
      <c r="P151" s="519" t="s">
        <v>298</v>
      </c>
      <c r="Q151" s="839" t="s">
        <v>28</v>
      </c>
      <c r="R151" s="882"/>
      <c r="S151" s="882"/>
    </row>
    <row r="152" spans="1:19" s="808" customFormat="1" ht="62.25" customHeight="1" thickBot="1" x14ac:dyDescent="0.3">
      <c r="A152" s="941" t="s">
        <v>234</v>
      </c>
      <c r="B152" s="772" t="s">
        <v>236</v>
      </c>
      <c r="C152" s="545" t="s">
        <v>342</v>
      </c>
      <c r="D152" s="324" t="s">
        <v>174</v>
      </c>
      <c r="E152" s="627">
        <v>451</v>
      </c>
      <c r="F152" s="625">
        <v>5702.3803280000002</v>
      </c>
      <c r="G152" s="807">
        <v>0</v>
      </c>
      <c r="H152" s="807">
        <v>5702.3803280000002</v>
      </c>
      <c r="I152" s="807">
        <v>232.967276</v>
      </c>
      <c r="J152" s="626">
        <v>4.085439107877057E-2</v>
      </c>
      <c r="K152" s="832">
        <v>0.72049899999998956</v>
      </c>
      <c r="L152" s="806">
        <v>5469.4130519999999</v>
      </c>
      <c r="M152" s="806">
        <v>232.24677700000001</v>
      </c>
      <c r="N152" s="626">
        <v>4.0728040509612255E-2</v>
      </c>
      <c r="O152" s="806">
        <v>141.90327199999999</v>
      </c>
      <c r="P152" s="626">
        <v>2.4884918900134081E-2</v>
      </c>
      <c r="Q152" s="872" t="e">
        <v>#REF!</v>
      </c>
      <c r="R152" s="883"/>
      <c r="S152" s="883"/>
    </row>
    <row r="153" spans="1:19" ht="39" customHeight="1" thickBot="1" x14ac:dyDescent="0.3">
      <c r="A153" s="941"/>
      <c r="B153" s="1013" t="s">
        <v>69</v>
      </c>
      <c r="C153" s="1014"/>
      <c r="D153" s="1015"/>
      <c r="E153" s="666">
        <v>451</v>
      </c>
      <c r="F153" s="667">
        <v>5702.3803280000002</v>
      </c>
      <c r="G153" s="667">
        <v>0</v>
      </c>
      <c r="H153" s="667">
        <v>5702.3803280000002</v>
      </c>
      <c r="I153" s="667">
        <v>232.967276</v>
      </c>
      <c r="J153" s="668">
        <v>4.085439107877057E-2</v>
      </c>
      <c r="K153" s="789">
        <v>0.72049899999998956</v>
      </c>
      <c r="L153" s="666">
        <v>5469.4130519999999</v>
      </c>
      <c r="M153" s="666">
        <v>232.24677700000001</v>
      </c>
      <c r="N153" s="668">
        <v>4.0728040509612255E-2</v>
      </c>
      <c r="O153" s="666">
        <v>141.90327199999999</v>
      </c>
      <c r="P153" s="790">
        <v>2.4884918900134081E-2</v>
      </c>
      <c r="Q153" s="860" t="e">
        <v>#REF!</v>
      </c>
    </row>
    <row r="154" spans="1:19" ht="18" customHeight="1" thickBot="1" x14ac:dyDescent="0.3">
      <c r="A154" s="938" t="s">
        <v>557</v>
      </c>
      <c r="B154" s="938"/>
      <c r="C154" s="938"/>
      <c r="D154" s="938"/>
      <c r="E154" s="938"/>
      <c r="F154" s="938"/>
      <c r="G154" s="938"/>
      <c r="H154" s="938"/>
      <c r="I154" s="938"/>
      <c r="J154" s="938"/>
      <c r="K154" s="938"/>
      <c r="L154" s="938"/>
      <c r="M154" s="939"/>
      <c r="N154" s="938"/>
      <c r="O154" s="938"/>
      <c r="P154" s="944"/>
    </row>
    <row r="155" spans="1:19" s="237" customFormat="1" ht="56.25" customHeight="1" x14ac:dyDescent="0.25">
      <c r="A155" s="500" t="s">
        <v>6</v>
      </c>
      <c r="B155" s="518" t="s">
        <v>7</v>
      </c>
      <c r="C155" s="499" t="s">
        <v>546</v>
      </c>
      <c r="D155" s="501" t="s">
        <v>482</v>
      </c>
      <c r="E155" s="517" t="s">
        <v>93</v>
      </c>
      <c r="F155" s="501" t="s">
        <v>171</v>
      </c>
      <c r="G155" s="501" t="s">
        <v>544</v>
      </c>
      <c r="H155" s="501" t="s">
        <v>545</v>
      </c>
      <c r="I155" s="501" t="s">
        <v>24</v>
      </c>
      <c r="J155" s="502" t="s">
        <v>367</v>
      </c>
      <c r="K155" s="501" t="s">
        <v>176</v>
      </c>
      <c r="L155" s="501" t="s">
        <v>173</v>
      </c>
      <c r="M155" s="501" t="s">
        <v>25</v>
      </c>
      <c r="N155" s="501" t="s">
        <v>43</v>
      </c>
      <c r="O155" s="501" t="s">
        <v>79</v>
      </c>
      <c r="P155" s="519" t="s">
        <v>298</v>
      </c>
      <c r="Q155" s="861" t="s">
        <v>28</v>
      </c>
      <c r="R155" s="882"/>
      <c r="S155" s="882"/>
    </row>
    <row r="156" spans="1:19" s="808" customFormat="1" ht="40.5" customHeight="1" x14ac:dyDescent="0.25">
      <c r="A156" s="941" t="s">
        <v>484</v>
      </c>
      <c r="B156" s="772" t="s">
        <v>341</v>
      </c>
      <c r="C156" s="545" t="s">
        <v>342</v>
      </c>
      <c r="D156" s="324" t="s">
        <v>342</v>
      </c>
      <c r="E156" s="627">
        <v>5682.3574909999998</v>
      </c>
      <c r="F156" s="625">
        <v>7346.345491</v>
      </c>
      <c r="G156" s="807">
        <v>0</v>
      </c>
      <c r="H156" s="807">
        <v>7346.345491</v>
      </c>
      <c r="I156" s="807">
        <v>7260.0387409999994</v>
      </c>
      <c r="J156" s="626">
        <v>0.98825174365870283</v>
      </c>
      <c r="K156" s="807">
        <v>7260.0387409999994</v>
      </c>
      <c r="L156" s="806">
        <v>86.306750000000648</v>
      </c>
      <c r="M156" s="806">
        <v>5370.6110230600007</v>
      </c>
      <c r="N156" s="626">
        <v>0.73105886860882463</v>
      </c>
      <c r="O156" s="806">
        <v>4414.4148184000005</v>
      </c>
      <c r="P156" s="626">
        <v>0.60089943003743773</v>
      </c>
      <c r="Q156" s="851" t="e">
        <v>#REF!</v>
      </c>
      <c r="R156" s="883"/>
      <c r="S156" s="881"/>
    </row>
    <row r="157" spans="1:19" ht="27.75" customHeight="1" x14ac:dyDescent="0.25">
      <c r="A157" s="941"/>
      <c r="B157" s="1008" t="s">
        <v>513</v>
      </c>
      <c r="C157" s="1009"/>
      <c r="D157" s="706" t="s">
        <v>168</v>
      </c>
      <c r="E157" s="629">
        <v>5682.3574909999998</v>
      </c>
      <c r="F157" s="630">
        <v>7346.345491</v>
      </c>
      <c r="G157" s="630">
        <v>0</v>
      </c>
      <c r="H157" s="630">
        <v>7346.345491</v>
      </c>
      <c r="I157" s="630">
        <v>7260.0387409999994</v>
      </c>
      <c r="J157" s="631">
        <v>0.98825174365870283</v>
      </c>
      <c r="K157" s="630">
        <v>7260.0387409999994</v>
      </c>
      <c r="L157" s="629">
        <v>86.306750000000648</v>
      </c>
      <c r="M157" s="629">
        <v>5370.6110230600007</v>
      </c>
      <c r="N157" s="631">
        <v>0.73105886860882463</v>
      </c>
      <c r="O157" s="629">
        <v>4414.4148184000005</v>
      </c>
      <c r="P157" s="631">
        <v>0.60089943003743773</v>
      </c>
      <c r="Q157" s="836" t="e">
        <v>#REF!</v>
      </c>
    </row>
    <row r="158" spans="1:19" ht="45" x14ac:dyDescent="0.25">
      <c r="A158" s="941"/>
      <c r="B158" s="772" t="s">
        <v>115</v>
      </c>
      <c r="C158" s="545" t="s">
        <v>314</v>
      </c>
      <c r="D158" s="324" t="s">
        <v>314</v>
      </c>
      <c r="E158" s="623">
        <v>872</v>
      </c>
      <c r="F158" s="624">
        <v>872</v>
      </c>
      <c r="G158" s="624">
        <v>0</v>
      </c>
      <c r="H158" s="624">
        <v>872</v>
      </c>
      <c r="I158" s="625">
        <v>872</v>
      </c>
      <c r="J158" s="628">
        <v>1</v>
      </c>
      <c r="K158" s="625">
        <v>153.65200100000004</v>
      </c>
      <c r="L158" s="627">
        <v>0</v>
      </c>
      <c r="M158" s="627">
        <v>718.34799899999996</v>
      </c>
      <c r="N158" s="632">
        <v>0.82379357683486232</v>
      </c>
      <c r="O158" s="623">
        <v>280.04498000000001</v>
      </c>
      <c r="P158" s="632">
        <v>0.32115250000000001</v>
      </c>
      <c r="Q158" s="615" t="e">
        <v>#REF!</v>
      </c>
      <c r="R158" s="888"/>
    </row>
    <row r="159" spans="1:19" ht="30" x14ac:dyDescent="0.25">
      <c r="A159" s="941"/>
      <c r="B159" s="772" t="s">
        <v>119</v>
      </c>
      <c r="C159" s="545" t="s">
        <v>120</v>
      </c>
      <c r="D159" s="324" t="s">
        <v>120</v>
      </c>
      <c r="E159" s="623">
        <v>4946.2</v>
      </c>
      <c r="F159" s="624">
        <v>4946.2</v>
      </c>
      <c r="G159" s="624">
        <v>0</v>
      </c>
      <c r="H159" s="624">
        <v>4946.2</v>
      </c>
      <c r="I159" s="625">
        <v>4946.2</v>
      </c>
      <c r="J159" s="628">
        <v>1</v>
      </c>
      <c r="K159" s="625">
        <v>0</v>
      </c>
      <c r="L159" s="627">
        <v>0</v>
      </c>
      <c r="M159" s="627">
        <v>4946.2</v>
      </c>
      <c r="N159" s="632">
        <v>1</v>
      </c>
      <c r="O159" s="623">
        <v>4534.0166666599998</v>
      </c>
      <c r="P159" s="632">
        <v>0.91666666666531882</v>
      </c>
      <c r="Q159" s="615" t="e">
        <v>#REF!</v>
      </c>
      <c r="R159" s="888"/>
    </row>
    <row r="160" spans="1:19" ht="30" x14ac:dyDescent="0.25">
      <c r="A160" s="941"/>
      <c r="B160" s="772" t="s">
        <v>121</v>
      </c>
      <c r="C160" s="545" t="s">
        <v>122</v>
      </c>
      <c r="D160" s="324" t="s">
        <v>122</v>
      </c>
      <c r="E160" s="623">
        <v>3514.7</v>
      </c>
      <c r="F160" s="624">
        <v>3514.7</v>
      </c>
      <c r="G160" s="624">
        <v>0</v>
      </c>
      <c r="H160" s="624">
        <v>3514.7</v>
      </c>
      <c r="I160" s="625">
        <v>3514.7</v>
      </c>
      <c r="J160" s="628">
        <v>1</v>
      </c>
      <c r="K160" s="625">
        <v>0</v>
      </c>
      <c r="L160" s="627">
        <v>0</v>
      </c>
      <c r="M160" s="627">
        <v>3514.7</v>
      </c>
      <c r="N160" s="632">
        <v>1</v>
      </c>
      <c r="O160" s="623">
        <v>3221.8083333300001</v>
      </c>
      <c r="P160" s="632">
        <v>0.91666666666571839</v>
      </c>
      <c r="Q160" s="615" t="e">
        <v>#REF!</v>
      </c>
    </row>
    <row r="161" spans="1:19" ht="30" x14ac:dyDescent="0.25">
      <c r="A161" s="941"/>
      <c r="B161" s="772" t="s">
        <v>123</v>
      </c>
      <c r="C161" s="545" t="s">
        <v>124</v>
      </c>
      <c r="D161" s="324" t="s">
        <v>124</v>
      </c>
      <c r="E161" s="623">
        <v>2735.9</v>
      </c>
      <c r="F161" s="624">
        <v>2735.9</v>
      </c>
      <c r="G161" s="624">
        <v>0</v>
      </c>
      <c r="H161" s="624">
        <v>2735.9</v>
      </c>
      <c r="I161" s="625">
        <v>2735.9</v>
      </c>
      <c r="J161" s="628">
        <v>1</v>
      </c>
      <c r="K161" s="625">
        <v>0</v>
      </c>
      <c r="L161" s="627">
        <v>0</v>
      </c>
      <c r="M161" s="627">
        <v>2735.9</v>
      </c>
      <c r="N161" s="632">
        <v>1</v>
      </c>
      <c r="O161" s="623">
        <v>2279.9166666799997</v>
      </c>
      <c r="P161" s="632">
        <v>0.83333333333820669</v>
      </c>
      <c r="Q161" s="615" t="e">
        <v>#REF!</v>
      </c>
    </row>
    <row r="162" spans="1:19" ht="30" customHeight="1" x14ac:dyDescent="0.25">
      <c r="A162" s="941"/>
      <c r="B162" s="772" t="s">
        <v>125</v>
      </c>
      <c r="C162" s="545" t="s">
        <v>126</v>
      </c>
      <c r="D162" s="324" t="s">
        <v>126</v>
      </c>
      <c r="E162" s="623">
        <v>3511.2</v>
      </c>
      <c r="F162" s="624">
        <v>3511.2</v>
      </c>
      <c r="G162" s="624">
        <v>0</v>
      </c>
      <c r="H162" s="624">
        <v>3511.2</v>
      </c>
      <c r="I162" s="625">
        <v>3511.2</v>
      </c>
      <c r="J162" s="628">
        <v>1</v>
      </c>
      <c r="K162" s="625">
        <v>0</v>
      </c>
      <c r="L162" s="627">
        <v>0</v>
      </c>
      <c r="M162" s="627">
        <v>3511.2</v>
      </c>
      <c r="N162" s="632">
        <v>1</v>
      </c>
      <c r="O162" s="623">
        <v>3218.6</v>
      </c>
      <c r="P162" s="632">
        <v>0.91666666666666674</v>
      </c>
      <c r="Q162" s="615" t="e">
        <v>#REF!</v>
      </c>
    </row>
    <row r="163" spans="1:19" ht="30" customHeight="1" x14ac:dyDescent="0.25">
      <c r="A163" s="941"/>
      <c r="B163" s="772" t="s">
        <v>127</v>
      </c>
      <c r="C163" s="545" t="s">
        <v>128</v>
      </c>
      <c r="D163" s="324" t="s">
        <v>128</v>
      </c>
      <c r="E163" s="623">
        <v>5556.1</v>
      </c>
      <c r="F163" s="624">
        <v>5556.1</v>
      </c>
      <c r="G163" s="624">
        <v>0</v>
      </c>
      <c r="H163" s="624">
        <v>5556.1</v>
      </c>
      <c r="I163" s="625">
        <v>5556.1</v>
      </c>
      <c r="J163" s="628">
        <v>1</v>
      </c>
      <c r="K163" s="625">
        <v>0</v>
      </c>
      <c r="L163" s="627">
        <v>0</v>
      </c>
      <c r="M163" s="627">
        <v>5556.1</v>
      </c>
      <c r="N163" s="632">
        <v>1</v>
      </c>
      <c r="O163" s="623">
        <v>5093.0916666700004</v>
      </c>
      <c r="P163" s="632">
        <v>0.91666666666726659</v>
      </c>
      <c r="Q163" s="615" t="e">
        <v>#REF!</v>
      </c>
    </row>
    <row r="164" spans="1:19" ht="24" customHeight="1" x14ac:dyDescent="0.25">
      <c r="A164" s="941"/>
      <c r="B164" s="959" t="s">
        <v>47</v>
      </c>
      <c r="C164" s="960"/>
      <c r="D164" s="663" t="s">
        <v>47</v>
      </c>
      <c r="E164" s="642">
        <v>21136.1</v>
      </c>
      <c r="F164" s="643">
        <v>21136.1</v>
      </c>
      <c r="G164" s="643">
        <v>0</v>
      </c>
      <c r="H164" s="643">
        <v>21136.1</v>
      </c>
      <c r="I164" s="643">
        <v>21136.1</v>
      </c>
      <c r="J164" s="644">
        <v>1</v>
      </c>
      <c r="K164" s="643">
        <v>153.65200100000004</v>
      </c>
      <c r="L164" s="642">
        <v>0</v>
      </c>
      <c r="M164" s="642">
        <v>20982.447998999996</v>
      </c>
      <c r="N164" s="644">
        <v>0.99273035228826501</v>
      </c>
      <c r="O164" s="642">
        <v>18627.478313340001</v>
      </c>
      <c r="P164" s="644">
        <v>0.88131104193015752</v>
      </c>
      <c r="Q164" s="850" t="e">
        <v>#REF!</v>
      </c>
    </row>
    <row r="165" spans="1:19" s="808" customFormat="1" ht="29.25" customHeight="1" x14ac:dyDescent="0.25">
      <c r="A165" s="941"/>
      <c r="B165" s="820" t="s">
        <v>142</v>
      </c>
      <c r="C165" s="805" t="s">
        <v>143</v>
      </c>
      <c r="D165" s="821" t="s">
        <v>143</v>
      </c>
      <c r="E165" s="806">
        <v>176.2</v>
      </c>
      <c r="F165" s="807">
        <v>212.21</v>
      </c>
      <c r="G165" s="807">
        <v>0</v>
      </c>
      <c r="H165" s="807">
        <v>212.21</v>
      </c>
      <c r="I165" s="807">
        <v>212.21</v>
      </c>
      <c r="J165" s="626">
        <v>1</v>
      </c>
      <c r="K165" s="807">
        <v>1.508499999999998</v>
      </c>
      <c r="L165" s="806">
        <v>0</v>
      </c>
      <c r="M165" s="806">
        <v>210.70150000000001</v>
      </c>
      <c r="N165" s="626">
        <v>0.99289147542528633</v>
      </c>
      <c r="O165" s="806">
        <v>210.70150000000001</v>
      </c>
      <c r="P165" s="626">
        <v>0.99289147542528633</v>
      </c>
      <c r="Q165" s="851" t="e">
        <v>#REF!</v>
      </c>
      <c r="R165" s="881"/>
      <c r="S165" s="881"/>
    </row>
    <row r="166" spans="1:19" ht="30.75" customHeight="1" x14ac:dyDescent="0.25">
      <c r="A166" s="941"/>
      <c r="B166" s="771" t="s">
        <v>144</v>
      </c>
      <c r="C166" s="544" t="s">
        <v>145</v>
      </c>
      <c r="D166" s="49" t="s">
        <v>145</v>
      </c>
      <c r="E166" s="623">
        <v>2869.8</v>
      </c>
      <c r="F166" s="624">
        <v>2869.8</v>
      </c>
      <c r="G166" s="624">
        <v>0</v>
      </c>
      <c r="H166" s="624">
        <v>2869.8</v>
      </c>
      <c r="I166" s="625">
        <v>2719.6036060000001</v>
      </c>
      <c r="J166" s="628">
        <v>0.94766311450275276</v>
      </c>
      <c r="K166" s="625">
        <v>0</v>
      </c>
      <c r="L166" s="627">
        <v>150.19639400000005</v>
      </c>
      <c r="M166" s="627">
        <v>2719.6036060000001</v>
      </c>
      <c r="N166" s="632">
        <v>0.94766311450275276</v>
      </c>
      <c r="O166" s="623">
        <v>2719.6036060000001</v>
      </c>
      <c r="P166" s="632">
        <v>0.94766311450275276</v>
      </c>
      <c r="Q166" s="615" t="e">
        <v>#REF!</v>
      </c>
    </row>
    <row r="167" spans="1:19" ht="24.75" customHeight="1" x14ac:dyDescent="0.25">
      <c r="A167" s="941"/>
      <c r="B167" s="959" t="s">
        <v>512</v>
      </c>
      <c r="C167" s="960"/>
      <c r="D167" s="663" t="s">
        <v>175</v>
      </c>
      <c r="E167" s="642">
        <v>3046</v>
      </c>
      <c r="F167" s="643">
        <v>3082.01</v>
      </c>
      <c r="G167" s="643">
        <v>0</v>
      </c>
      <c r="H167" s="643">
        <v>3082.01</v>
      </c>
      <c r="I167" s="643">
        <v>2931.8136060000002</v>
      </c>
      <c r="J167" s="644">
        <v>0.95126674021174495</v>
      </c>
      <c r="K167" s="643">
        <v>1.508499999999998</v>
      </c>
      <c r="L167" s="642">
        <v>150.19639400000005</v>
      </c>
      <c r="M167" s="642">
        <v>2930.3051060000003</v>
      </c>
      <c r="N167" s="644">
        <v>0.95077728690043184</v>
      </c>
      <c r="O167" s="642">
        <v>2930.3051060000003</v>
      </c>
      <c r="P167" s="644">
        <v>0.95077728690043184</v>
      </c>
      <c r="Q167" s="850" t="e">
        <v>#REF!</v>
      </c>
    </row>
    <row r="168" spans="1:19" ht="60" x14ac:dyDescent="0.25">
      <c r="A168" s="941"/>
      <c r="B168" s="752" t="s">
        <v>462</v>
      </c>
      <c r="C168" s="745" t="s">
        <v>455</v>
      </c>
      <c r="D168" s="546" t="s">
        <v>509</v>
      </c>
      <c r="E168" s="627">
        <v>3000</v>
      </c>
      <c r="F168" s="625">
        <v>3000</v>
      </c>
      <c r="G168" s="625">
        <v>0</v>
      </c>
      <c r="H168" s="625">
        <v>3000</v>
      </c>
      <c r="I168" s="807">
        <v>3000</v>
      </c>
      <c r="J168" s="628">
        <v>1</v>
      </c>
      <c r="K168" s="625">
        <v>5.8333330000000387</v>
      </c>
      <c r="L168" s="627">
        <v>0</v>
      </c>
      <c r="M168" s="627">
        <v>2994.166667</v>
      </c>
      <c r="N168" s="628">
        <v>0.9980555556666667</v>
      </c>
      <c r="O168" s="627">
        <v>630.32637799999998</v>
      </c>
      <c r="P168" s="628">
        <v>0.21010879266666665</v>
      </c>
      <c r="Q168" s="835" t="e">
        <v>#REF!</v>
      </c>
      <c r="R168" s="883"/>
    </row>
    <row r="169" spans="1:19" ht="24" customHeight="1" thickBot="1" x14ac:dyDescent="0.3">
      <c r="A169" s="941"/>
      <c r="B169" s="957" t="s">
        <v>81</v>
      </c>
      <c r="C169" s="958"/>
      <c r="D169" s="665" t="s">
        <v>81</v>
      </c>
      <c r="E169" s="649">
        <v>3000</v>
      </c>
      <c r="F169" s="652">
        <v>3000</v>
      </c>
      <c r="G169" s="652">
        <v>0</v>
      </c>
      <c r="H169" s="652">
        <v>3000</v>
      </c>
      <c r="I169" s="652">
        <v>3000</v>
      </c>
      <c r="J169" s="648">
        <v>1</v>
      </c>
      <c r="K169" s="652">
        <v>5.8333330000000387</v>
      </c>
      <c r="L169" s="649">
        <v>0</v>
      </c>
      <c r="M169" s="649">
        <v>2994.166667</v>
      </c>
      <c r="N169" s="648">
        <v>0.9980555556666667</v>
      </c>
      <c r="O169" s="649">
        <v>630.32637799999998</v>
      </c>
      <c r="P169" s="648">
        <v>0.21010879266666665</v>
      </c>
      <c r="Q169" s="852" t="e">
        <v>#REF!</v>
      </c>
    </row>
    <row r="170" spans="1:19" ht="32.25" customHeight="1" thickBot="1" x14ac:dyDescent="0.3">
      <c r="A170" s="937"/>
      <c r="B170" s="946" t="s">
        <v>69</v>
      </c>
      <c r="C170" s="990"/>
      <c r="D170" s="947"/>
      <c r="E170" s="650">
        <v>32864.457490999994</v>
      </c>
      <c r="F170" s="651">
        <v>34564.455491000001</v>
      </c>
      <c r="G170" s="651">
        <v>0</v>
      </c>
      <c r="H170" s="651">
        <v>34564.455491000001</v>
      </c>
      <c r="I170" s="651">
        <v>34327.952346999999</v>
      </c>
      <c r="J170" s="574">
        <v>0.99315761985425799</v>
      </c>
      <c r="K170" s="651">
        <v>7421.0325749999993</v>
      </c>
      <c r="L170" s="650">
        <v>236.50314400000207</v>
      </c>
      <c r="M170" s="650">
        <v>32277.53079506</v>
      </c>
      <c r="N170" s="574">
        <v>0.93383594031922545</v>
      </c>
      <c r="O170" s="650">
        <v>26602.524615740003</v>
      </c>
      <c r="P170" s="574">
        <v>0.76964975255192003</v>
      </c>
      <c r="Q170" s="847" t="e">
        <v>#REF!</v>
      </c>
    </row>
    <row r="171" spans="1:19" ht="20.25" customHeight="1" thickBot="1" x14ac:dyDescent="0.3">
      <c r="A171" s="938" t="s">
        <v>557</v>
      </c>
      <c r="B171" s="970"/>
      <c r="C171" s="970"/>
      <c r="D171" s="970"/>
      <c r="E171" s="970"/>
      <c r="F171" s="970"/>
      <c r="G171" s="970"/>
      <c r="H171" s="970"/>
      <c r="I171" s="970"/>
      <c r="J171" s="970"/>
      <c r="K171" s="970"/>
      <c r="L171" s="970"/>
      <c r="M171" s="971"/>
      <c r="N171" s="970"/>
      <c r="O171" s="970"/>
      <c r="P171" s="970"/>
    </row>
    <row r="172" spans="1:19" s="237" customFormat="1" ht="68.25" customHeight="1" x14ac:dyDescent="0.25">
      <c r="A172" s="500" t="s">
        <v>6</v>
      </c>
      <c r="B172" s="518" t="s">
        <v>7</v>
      </c>
      <c r="C172" s="499" t="s">
        <v>546</v>
      </c>
      <c r="D172" s="501" t="s">
        <v>482</v>
      </c>
      <c r="E172" s="517" t="s">
        <v>93</v>
      </c>
      <c r="F172" s="501" t="s">
        <v>171</v>
      </c>
      <c r="G172" s="501" t="s">
        <v>544</v>
      </c>
      <c r="H172" s="501" t="s">
        <v>545</v>
      </c>
      <c r="I172" s="501" t="s">
        <v>24</v>
      </c>
      <c r="J172" s="502" t="s">
        <v>367</v>
      </c>
      <c r="K172" s="501" t="s">
        <v>176</v>
      </c>
      <c r="L172" s="501" t="s">
        <v>173</v>
      </c>
      <c r="M172" s="501" t="s">
        <v>25</v>
      </c>
      <c r="N172" s="501" t="s">
        <v>43</v>
      </c>
      <c r="O172" s="501" t="s">
        <v>79</v>
      </c>
      <c r="P172" s="519" t="s">
        <v>298</v>
      </c>
      <c r="Q172" s="861" t="s">
        <v>28</v>
      </c>
      <c r="R172" s="882"/>
      <c r="S172" s="882"/>
    </row>
    <row r="173" spans="1:19" ht="27" customHeight="1" x14ac:dyDescent="0.25">
      <c r="A173" s="940" t="s">
        <v>343</v>
      </c>
      <c r="B173" s="774" t="s">
        <v>98</v>
      </c>
      <c r="C173" s="547" t="s">
        <v>99</v>
      </c>
      <c r="D173" s="50" t="s">
        <v>99</v>
      </c>
      <c r="E173" s="639">
        <v>33196.5</v>
      </c>
      <c r="F173" s="670">
        <v>33196.5</v>
      </c>
      <c r="G173" s="670">
        <v>0</v>
      </c>
      <c r="H173" s="670">
        <v>33196.5</v>
      </c>
      <c r="I173" s="640">
        <v>33017.934622000001</v>
      </c>
      <c r="J173" s="641">
        <v>0.99462095769132286</v>
      </c>
      <c r="K173" s="640">
        <v>9061.4305970000023</v>
      </c>
      <c r="L173" s="639">
        <v>178.56537799999933</v>
      </c>
      <c r="M173" s="639">
        <v>23956.504024999998</v>
      </c>
      <c r="N173" s="641">
        <v>0.72165752488967205</v>
      </c>
      <c r="O173" s="639">
        <v>23771.389388</v>
      </c>
      <c r="P173" s="707">
        <v>0.71608119494525024</v>
      </c>
      <c r="Q173" s="862" t="e">
        <v>#REF!</v>
      </c>
    </row>
    <row r="174" spans="1:19" ht="27" customHeight="1" x14ac:dyDescent="0.25">
      <c r="A174" s="941"/>
      <c r="B174" s="772" t="s">
        <v>100</v>
      </c>
      <c r="C174" s="547" t="s">
        <v>101</v>
      </c>
      <c r="D174" s="324" t="s">
        <v>101</v>
      </c>
      <c r="E174" s="627">
        <v>11810.4</v>
      </c>
      <c r="F174" s="624">
        <v>11810.4</v>
      </c>
      <c r="G174" s="624">
        <v>0</v>
      </c>
      <c r="H174" s="624">
        <v>11810.4</v>
      </c>
      <c r="I174" s="625">
        <v>11810.399998000001</v>
      </c>
      <c r="J174" s="628">
        <v>0.99999999983065779</v>
      </c>
      <c r="K174" s="625">
        <v>3564.1582920000001</v>
      </c>
      <c r="L174" s="627">
        <v>1.9999988580821082E-6</v>
      </c>
      <c r="M174" s="627">
        <v>8246.2417060000007</v>
      </c>
      <c r="N174" s="628">
        <v>0.69821866372011121</v>
      </c>
      <c r="O174" s="627">
        <v>8246.2417060000007</v>
      </c>
      <c r="P174" s="708">
        <v>0.69821866372011121</v>
      </c>
      <c r="Q174" s="862" t="e">
        <v>#REF!</v>
      </c>
    </row>
    <row r="175" spans="1:19" ht="47.25" customHeight="1" x14ac:dyDescent="0.25">
      <c r="A175" s="941"/>
      <c r="B175" s="772" t="s">
        <v>102</v>
      </c>
      <c r="C175" s="547" t="s">
        <v>103</v>
      </c>
      <c r="D175" s="324" t="s">
        <v>103</v>
      </c>
      <c r="E175" s="627">
        <v>5515.5</v>
      </c>
      <c r="F175" s="624">
        <v>5515.5</v>
      </c>
      <c r="G175" s="624">
        <v>0</v>
      </c>
      <c r="H175" s="624">
        <v>5515.5</v>
      </c>
      <c r="I175" s="625">
        <v>5429.0723322700005</v>
      </c>
      <c r="J175" s="628">
        <v>0.98433003939262087</v>
      </c>
      <c r="K175" s="625">
        <v>1742.2190272700004</v>
      </c>
      <c r="L175" s="627">
        <v>86.427667729999484</v>
      </c>
      <c r="M175" s="627">
        <v>3686.8533050000001</v>
      </c>
      <c r="N175" s="628">
        <v>0.66845314205421091</v>
      </c>
      <c r="O175" s="627">
        <v>3680.2705380000002</v>
      </c>
      <c r="P175" s="708">
        <v>0.6672596388360077</v>
      </c>
      <c r="Q175" s="862" t="e">
        <v>#REF!</v>
      </c>
    </row>
    <row r="176" spans="1:19" ht="39" customHeight="1" x14ac:dyDescent="0.25">
      <c r="A176" s="941"/>
      <c r="B176" s="959" t="s">
        <v>46</v>
      </c>
      <c r="C176" s="960"/>
      <c r="D176" s="709" t="s">
        <v>310</v>
      </c>
      <c r="E176" s="642">
        <v>50522.400000000001</v>
      </c>
      <c r="F176" s="643">
        <v>50522.400000000001</v>
      </c>
      <c r="G176" s="643">
        <v>0</v>
      </c>
      <c r="H176" s="643">
        <v>50522.400000000001</v>
      </c>
      <c r="I176" s="710">
        <v>50257.406952270001</v>
      </c>
      <c r="J176" s="644">
        <v>0.99475493943815019</v>
      </c>
      <c r="K176" s="642">
        <v>14367.807916270003</v>
      </c>
      <c r="L176" s="643">
        <v>264.9930477300004</v>
      </c>
      <c r="M176" s="642">
        <v>35889.599036</v>
      </c>
      <c r="N176" s="644">
        <v>0.71037003459851467</v>
      </c>
      <c r="O176" s="642">
        <v>35697.901632000001</v>
      </c>
      <c r="P176" s="702">
        <v>0.70657572941903002</v>
      </c>
      <c r="Q176" s="850" t="e">
        <v>#REF!</v>
      </c>
    </row>
    <row r="177" spans="1:61" s="808" customFormat="1" ht="24.75" customHeight="1" x14ac:dyDescent="0.25">
      <c r="A177" s="941"/>
      <c r="B177" s="772" t="s">
        <v>341</v>
      </c>
      <c r="C177" s="545" t="s">
        <v>342</v>
      </c>
      <c r="D177" s="324" t="s">
        <v>371</v>
      </c>
      <c r="E177" s="627">
        <v>1947.1416240000001</v>
      </c>
      <c r="F177" s="625">
        <v>2095.7612960000001</v>
      </c>
      <c r="G177" s="807">
        <v>0</v>
      </c>
      <c r="H177" s="807">
        <v>2095.7612960000001</v>
      </c>
      <c r="I177" s="807">
        <v>1990.6100955000002</v>
      </c>
      <c r="J177" s="626">
        <v>0.94982672850162231</v>
      </c>
      <c r="K177" s="807">
        <v>45.04217900000026</v>
      </c>
      <c r="L177" s="806">
        <v>105.15120049999996</v>
      </c>
      <c r="M177" s="806">
        <v>1945.5679164999999</v>
      </c>
      <c r="N177" s="626">
        <v>0.92833469165278437</v>
      </c>
      <c r="O177" s="806">
        <v>1508.5873210000002</v>
      </c>
      <c r="P177" s="701">
        <v>0.71982783720613197</v>
      </c>
      <c r="Q177" s="851" t="e">
        <v>#REF!</v>
      </c>
      <c r="R177" s="883"/>
      <c r="S177" s="881"/>
    </row>
    <row r="178" spans="1:61" ht="20.25" thickBot="1" x14ac:dyDescent="0.3">
      <c r="A178" s="941"/>
      <c r="B178" s="957" t="s">
        <v>513</v>
      </c>
      <c r="C178" s="958"/>
      <c r="D178" s="711" t="s">
        <v>168</v>
      </c>
      <c r="E178" s="649">
        <v>1947.1416240000001</v>
      </c>
      <c r="F178" s="652">
        <v>2095.7612960000001</v>
      </c>
      <c r="G178" s="652">
        <v>0</v>
      </c>
      <c r="H178" s="652">
        <v>2095.7612960000001</v>
      </c>
      <c r="I178" s="712">
        <v>1990.6100955000002</v>
      </c>
      <c r="J178" s="648">
        <v>0.94982672850162231</v>
      </c>
      <c r="K178" s="649">
        <v>45.04217900000026</v>
      </c>
      <c r="L178" s="652">
        <v>105.15120049999996</v>
      </c>
      <c r="M178" s="649">
        <v>1945.5679164999999</v>
      </c>
      <c r="N178" s="648">
        <v>0.92833469165278437</v>
      </c>
      <c r="O178" s="649">
        <v>1508.5873210000002</v>
      </c>
      <c r="P178" s="713">
        <v>0.71982783720613197</v>
      </c>
      <c r="Q178" s="852" t="e">
        <v>#REF!</v>
      </c>
    </row>
    <row r="179" spans="1:61" ht="27.75" customHeight="1" thickBot="1" x14ac:dyDescent="0.3">
      <c r="A179" s="937"/>
      <c r="B179" s="946" t="s">
        <v>69</v>
      </c>
      <c r="C179" s="990"/>
      <c r="D179" s="947"/>
      <c r="E179" s="650">
        <v>52469.541624000005</v>
      </c>
      <c r="F179" s="651">
        <v>52618.161295999998</v>
      </c>
      <c r="G179" s="651">
        <v>0</v>
      </c>
      <c r="H179" s="651">
        <v>52618.161295999998</v>
      </c>
      <c r="I179" s="651">
        <v>52248.017047770001</v>
      </c>
      <c r="J179" s="574">
        <v>0.99296546593204249</v>
      </c>
      <c r="K179" s="651">
        <v>14412.850095270003</v>
      </c>
      <c r="L179" s="650">
        <v>370.14424822999717</v>
      </c>
      <c r="M179" s="650">
        <v>37835.166952499996</v>
      </c>
      <c r="N179" s="574">
        <v>0.71905148375787509</v>
      </c>
      <c r="O179" s="650">
        <v>37206.488953</v>
      </c>
      <c r="P179" s="703">
        <v>0.70710355581787343</v>
      </c>
      <c r="Q179" s="847" t="e">
        <v>#REF!</v>
      </c>
    </row>
    <row r="180" spans="1:61" ht="23.25" customHeight="1" x14ac:dyDescent="0.25">
      <c r="A180" s="944" t="s">
        <v>557</v>
      </c>
      <c r="B180" s="944"/>
      <c r="C180" s="944"/>
      <c r="D180" s="944"/>
      <c r="E180" s="944"/>
      <c r="F180" s="944"/>
      <c r="G180" s="944"/>
      <c r="H180" s="944"/>
      <c r="I180" s="944"/>
      <c r="J180" s="944"/>
      <c r="K180" s="944"/>
      <c r="L180" s="944"/>
      <c r="M180" s="945"/>
      <c r="N180" s="944"/>
      <c r="O180" s="944"/>
      <c r="P180" s="944"/>
    </row>
    <row r="181" spans="1:61" ht="23.25" customHeight="1" thickBot="1" x14ac:dyDescent="0.3">
      <c r="A181" s="677"/>
      <c r="B181" s="732"/>
      <c r="C181" s="551"/>
      <c r="D181" s="678"/>
      <c r="E181" s="622"/>
      <c r="F181" s="622"/>
      <c r="G181" s="622"/>
      <c r="H181" s="622"/>
      <c r="I181" s="622"/>
      <c r="J181" s="622"/>
      <c r="K181" s="622"/>
      <c r="L181" s="622"/>
      <c r="M181" s="680"/>
      <c r="N181" s="622"/>
      <c r="O181" s="681"/>
      <c r="P181" s="622"/>
    </row>
    <row r="182" spans="1:61" s="237" customFormat="1" ht="68.25" customHeight="1" x14ac:dyDescent="0.25">
      <c r="A182" s="500" t="s">
        <v>6</v>
      </c>
      <c r="B182" s="518" t="s">
        <v>7</v>
      </c>
      <c r="C182" s="499" t="s">
        <v>546</v>
      </c>
      <c r="D182" s="501" t="s">
        <v>482</v>
      </c>
      <c r="E182" s="517" t="s">
        <v>93</v>
      </c>
      <c r="F182" s="501" t="s">
        <v>171</v>
      </c>
      <c r="G182" s="501" t="s">
        <v>544</v>
      </c>
      <c r="H182" s="501" t="s">
        <v>545</v>
      </c>
      <c r="I182" s="501" t="s">
        <v>24</v>
      </c>
      <c r="J182" s="502" t="s">
        <v>367</v>
      </c>
      <c r="K182" s="501" t="s">
        <v>176</v>
      </c>
      <c r="L182" s="501" t="s">
        <v>173</v>
      </c>
      <c r="M182" s="501" t="s">
        <v>25</v>
      </c>
      <c r="N182" s="501" t="s">
        <v>43</v>
      </c>
      <c r="O182" s="501" t="s">
        <v>79</v>
      </c>
      <c r="P182" s="519" t="s">
        <v>298</v>
      </c>
      <c r="Q182" s="839" t="s">
        <v>28</v>
      </c>
      <c r="R182" s="882"/>
      <c r="S182" s="882"/>
    </row>
    <row r="183" spans="1:61" ht="60" x14ac:dyDescent="0.25">
      <c r="A183" s="1000" t="s">
        <v>555</v>
      </c>
      <c r="B183" s="783" t="s">
        <v>436</v>
      </c>
      <c r="C183" s="758" t="s">
        <v>437</v>
      </c>
      <c r="D183" s="753" t="s">
        <v>510</v>
      </c>
      <c r="E183" s="806">
        <v>2000</v>
      </c>
      <c r="F183" s="806">
        <v>2000</v>
      </c>
      <c r="G183" s="627">
        <v>0</v>
      </c>
      <c r="H183" s="625">
        <v>2000</v>
      </c>
      <c r="I183" s="625">
        <v>2000</v>
      </c>
      <c r="J183" s="628">
        <v>1</v>
      </c>
      <c r="K183" s="625">
        <v>7.4123000000099637E-2</v>
      </c>
      <c r="L183" s="627">
        <v>0</v>
      </c>
      <c r="M183" s="627">
        <v>1999.9258769999999</v>
      </c>
      <c r="N183" s="632">
        <v>0.99996293849999995</v>
      </c>
      <c r="O183" s="623">
        <v>1735.194602</v>
      </c>
      <c r="P183" s="632">
        <v>0.86759730099999999</v>
      </c>
      <c r="Q183" s="615" t="e">
        <v>#REF!</v>
      </c>
    </row>
    <row r="184" spans="1:61" ht="60" x14ac:dyDescent="0.25">
      <c r="A184" s="1000"/>
      <c r="B184" s="783" t="s">
        <v>438</v>
      </c>
      <c r="C184" s="758" t="s">
        <v>439</v>
      </c>
      <c r="D184" s="753" t="s">
        <v>510</v>
      </c>
      <c r="E184" s="806">
        <v>2000</v>
      </c>
      <c r="F184" s="806">
        <v>2000</v>
      </c>
      <c r="G184" s="627">
        <v>0</v>
      </c>
      <c r="H184" s="625">
        <v>2000</v>
      </c>
      <c r="I184" s="625">
        <v>1987.4808800000001</v>
      </c>
      <c r="J184" s="628">
        <v>0.99374044000000006</v>
      </c>
      <c r="K184" s="625">
        <v>64.784450000000106</v>
      </c>
      <c r="L184" s="627">
        <v>12.51911999999993</v>
      </c>
      <c r="M184" s="627">
        <v>1922.69643</v>
      </c>
      <c r="N184" s="632">
        <v>0.96134821500000001</v>
      </c>
      <c r="O184" s="623">
        <v>1540.17831</v>
      </c>
      <c r="P184" s="632">
        <v>0.77008915499999997</v>
      </c>
      <c r="Q184" s="615" t="e">
        <v>#REF!</v>
      </c>
    </row>
    <row r="185" spans="1:61" ht="60" x14ac:dyDescent="0.25">
      <c r="A185" s="1000"/>
      <c r="B185" s="783" t="s">
        <v>440</v>
      </c>
      <c r="C185" s="758" t="s">
        <v>441</v>
      </c>
      <c r="D185" s="753" t="s">
        <v>510</v>
      </c>
      <c r="E185" s="806">
        <v>2000</v>
      </c>
      <c r="F185" s="806">
        <v>2000</v>
      </c>
      <c r="G185" s="627">
        <v>0</v>
      </c>
      <c r="H185" s="625">
        <v>2000</v>
      </c>
      <c r="I185" s="625">
        <v>1996.7340839999999</v>
      </c>
      <c r="J185" s="628">
        <v>0.99836704199999993</v>
      </c>
      <c r="K185" s="625">
        <v>0</v>
      </c>
      <c r="L185" s="627">
        <v>3.2659160000000611</v>
      </c>
      <c r="M185" s="627">
        <v>1996.7340839999999</v>
      </c>
      <c r="N185" s="632">
        <v>0.99836704199999993</v>
      </c>
      <c r="O185" s="623">
        <v>182.62</v>
      </c>
      <c r="P185" s="632">
        <v>9.1310000000000002E-2</v>
      </c>
      <c r="Q185" s="615" t="e">
        <v>#REF!</v>
      </c>
    </row>
    <row r="186" spans="1:61" ht="60" x14ac:dyDescent="0.25">
      <c r="A186" s="1000"/>
      <c r="B186" s="783" t="s">
        <v>442</v>
      </c>
      <c r="C186" s="758" t="s">
        <v>443</v>
      </c>
      <c r="D186" s="753" t="s">
        <v>510</v>
      </c>
      <c r="E186" s="806">
        <v>2000</v>
      </c>
      <c r="F186" s="806">
        <v>2000</v>
      </c>
      <c r="G186" s="627">
        <v>0</v>
      </c>
      <c r="H186" s="625">
        <v>2000</v>
      </c>
      <c r="I186" s="625">
        <v>2000</v>
      </c>
      <c r="J186" s="628">
        <v>1</v>
      </c>
      <c r="K186" s="625">
        <v>2.6469389999999748</v>
      </c>
      <c r="L186" s="627">
        <v>0</v>
      </c>
      <c r="M186" s="627">
        <v>1997.353061</v>
      </c>
      <c r="N186" s="632">
        <v>0.99867653050000005</v>
      </c>
      <c r="O186" s="623">
        <v>56.355203000000003</v>
      </c>
      <c r="P186" s="632">
        <v>2.8177601500000003E-2</v>
      </c>
      <c r="Q186" s="615" t="e">
        <v>#REF!</v>
      </c>
    </row>
    <row r="187" spans="1:61" ht="30" customHeight="1" thickBot="1" x14ac:dyDescent="0.3">
      <c r="A187" s="1000"/>
      <c r="B187" s="1014" t="s">
        <v>69</v>
      </c>
      <c r="C187" s="1014"/>
      <c r="D187" s="1015"/>
      <c r="E187" s="714">
        <v>8000</v>
      </c>
      <c r="F187" s="802">
        <v>8000</v>
      </c>
      <c r="G187" s="714">
        <v>0</v>
      </c>
      <c r="H187" s="714">
        <v>8000</v>
      </c>
      <c r="I187" s="714">
        <v>7984.2149639999998</v>
      </c>
      <c r="J187" s="714">
        <v>3.9921074819999998</v>
      </c>
      <c r="K187" s="714">
        <v>67.505512000000181</v>
      </c>
      <c r="L187" s="714">
        <v>15.785035999999991</v>
      </c>
      <c r="M187" s="802">
        <v>7916.7094519999991</v>
      </c>
      <c r="N187" s="715">
        <v>0.9895886814999999</v>
      </c>
      <c r="O187" s="716">
        <v>3514.3481149999998</v>
      </c>
      <c r="P187" s="715">
        <v>0.43929351437499997</v>
      </c>
      <c r="Q187" s="873" t="e">
        <v>#REF!</v>
      </c>
    </row>
    <row r="188" spans="1:61" ht="23.25" customHeight="1" thickBot="1" x14ac:dyDescent="0.3">
      <c r="A188" s="1001" t="s">
        <v>557</v>
      </c>
      <c r="B188" s="942"/>
      <c r="C188" s="551"/>
      <c r="D188" s="678"/>
      <c r="E188" s="622"/>
      <c r="F188" s="622"/>
      <c r="G188" s="622"/>
      <c r="H188" s="622"/>
      <c r="I188" s="622"/>
      <c r="J188" s="622"/>
      <c r="K188" s="622"/>
      <c r="L188" s="622"/>
      <c r="M188" s="680"/>
      <c r="N188" s="622"/>
      <c r="O188" s="681"/>
      <c r="P188" s="622"/>
    </row>
    <row r="189" spans="1:61" s="237" customFormat="1" ht="68.25" customHeight="1" thickBot="1" x14ac:dyDescent="0.3">
      <c r="A189" s="500" t="s">
        <v>6</v>
      </c>
      <c r="B189" s="518" t="s">
        <v>7</v>
      </c>
      <c r="C189" s="499" t="s">
        <v>546</v>
      </c>
      <c r="D189" s="501" t="s">
        <v>482</v>
      </c>
      <c r="E189" s="517" t="s">
        <v>93</v>
      </c>
      <c r="F189" s="501" t="s">
        <v>171</v>
      </c>
      <c r="G189" s="501" t="s">
        <v>544</v>
      </c>
      <c r="H189" s="501" t="s">
        <v>545</v>
      </c>
      <c r="I189" s="501" t="s">
        <v>24</v>
      </c>
      <c r="J189" s="502" t="s">
        <v>367</v>
      </c>
      <c r="K189" s="501" t="s">
        <v>176</v>
      </c>
      <c r="L189" s="501" t="s">
        <v>173</v>
      </c>
      <c r="M189" s="501" t="s">
        <v>25</v>
      </c>
      <c r="N189" s="501" t="s">
        <v>43</v>
      </c>
      <c r="O189" s="501" t="s">
        <v>79</v>
      </c>
      <c r="P189" s="519" t="s">
        <v>298</v>
      </c>
      <c r="Q189" s="861" t="s">
        <v>28</v>
      </c>
      <c r="R189" s="882"/>
      <c r="S189" s="882"/>
    </row>
    <row r="190" spans="1:61" s="231" customFormat="1" ht="101.25" customHeight="1" x14ac:dyDescent="0.25">
      <c r="A190" s="936" t="s">
        <v>552</v>
      </c>
      <c r="B190" s="754" t="s">
        <v>426</v>
      </c>
      <c r="C190" s="747" t="s">
        <v>427</v>
      </c>
      <c r="D190" s="759" t="s">
        <v>511</v>
      </c>
      <c r="E190" s="827">
        <v>34899.554799999998</v>
      </c>
      <c r="F190" s="827">
        <v>34899.554799999998</v>
      </c>
      <c r="G190" s="717">
        <v>0</v>
      </c>
      <c r="H190" s="718">
        <v>34899.554799999998</v>
      </c>
      <c r="I190" s="718">
        <v>34538.137725330002</v>
      </c>
      <c r="J190" s="719">
        <v>0.9896440777900698</v>
      </c>
      <c r="K190" s="718">
        <v>489.17282833000354</v>
      </c>
      <c r="L190" s="717">
        <v>361.41707466999651</v>
      </c>
      <c r="M190" s="717">
        <v>34048.964896999998</v>
      </c>
      <c r="N190" s="719">
        <v>0.97562748556895629</v>
      </c>
      <c r="O190" s="717">
        <v>19398.077766999999</v>
      </c>
      <c r="P190" s="720">
        <v>0.555825937556086</v>
      </c>
      <c r="Q190" s="874" t="e">
        <v>#REF!</v>
      </c>
      <c r="R190" s="881"/>
      <c r="S190" s="881"/>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row>
    <row r="191" spans="1:61" ht="37.5" customHeight="1" thickBot="1" x14ac:dyDescent="0.3">
      <c r="A191" s="937"/>
      <c r="B191" s="1013" t="s">
        <v>69</v>
      </c>
      <c r="C191" s="1014"/>
      <c r="D191" s="1015"/>
      <c r="E191" s="666">
        <v>34899.554799999998</v>
      </c>
      <c r="F191" s="667">
        <v>34899.554799999998</v>
      </c>
      <c r="G191" s="667">
        <v>0</v>
      </c>
      <c r="H191" s="667">
        <v>34899.554799999998</v>
      </c>
      <c r="I191" s="667">
        <v>34538.137725330002</v>
      </c>
      <c r="J191" s="668">
        <v>0.9896440777900698</v>
      </c>
      <c r="K191" s="667">
        <v>489.17282833000354</v>
      </c>
      <c r="L191" s="666">
        <v>361.41707466999651</v>
      </c>
      <c r="M191" s="666">
        <v>34048.964896999998</v>
      </c>
      <c r="N191" s="668">
        <v>0.97562748556895629</v>
      </c>
      <c r="O191" s="666">
        <v>19398.077766999999</v>
      </c>
      <c r="P191" s="721">
        <v>0.555825937556086</v>
      </c>
      <c r="Q191" s="875" t="e">
        <v>#REF!</v>
      </c>
    </row>
    <row r="192" spans="1:61" ht="23.25" customHeight="1" thickBot="1" x14ac:dyDescent="0.3">
      <c r="A192" s="944" t="s">
        <v>557</v>
      </c>
      <c r="B192" s="944"/>
      <c r="C192" s="551"/>
      <c r="D192" s="678"/>
      <c r="E192" s="622"/>
      <c r="F192" s="622"/>
      <c r="G192" s="622"/>
      <c r="H192" s="622"/>
      <c r="I192" s="622"/>
      <c r="J192" s="622"/>
      <c r="K192" s="622"/>
      <c r="L192" s="622"/>
      <c r="M192" s="680"/>
      <c r="N192" s="622"/>
      <c r="O192" s="681"/>
      <c r="P192" s="622"/>
    </row>
    <row r="193" spans="1:19" s="140" customFormat="1" ht="62.25" customHeight="1" thickBot="1" x14ac:dyDescent="0.25">
      <c r="A193" s="500" t="s">
        <v>6</v>
      </c>
      <c r="B193" s="518" t="s">
        <v>7</v>
      </c>
      <c r="C193" s="499" t="s">
        <v>546</v>
      </c>
      <c r="D193" s="501" t="s">
        <v>482</v>
      </c>
      <c r="E193" s="517" t="s">
        <v>93</v>
      </c>
      <c r="F193" s="501" t="s">
        <v>171</v>
      </c>
      <c r="G193" s="501" t="s">
        <v>544</v>
      </c>
      <c r="H193" s="501" t="s">
        <v>545</v>
      </c>
      <c r="I193" s="501" t="s">
        <v>24</v>
      </c>
      <c r="J193" s="502" t="s">
        <v>367</v>
      </c>
      <c r="K193" s="501" t="s">
        <v>176</v>
      </c>
      <c r="L193" s="501" t="s">
        <v>173</v>
      </c>
      <c r="M193" s="501" t="s">
        <v>25</v>
      </c>
      <c r="N193" s="501" t="s">
        <v>43</v>
      </c>
      <c r="O193" s="501" t="s">
        <v>79</v>
      </c>
      <c r="P193" s="519" t="s">
        <v>298</v>
      </c>
      <c r="Q193" s="876" t="s">
        <v>28</v>
      </c>
      <c r="R193" s="889"/>
      <c r="S193" s="889"/>
    </row>
    <row r="194" spans="1:19" ht="93" customHeight="1" x14ac:dyDescent="0.25">
      <c r="A194" s="936" t="s">
        <v>369</v>
      </c>
      <c r="B194" s="784" t="s">
        <v>364</v>
      </c>
      <c r="C194" s="552" t="s">
        <v>366</v>
      </c>
      <c r="D194" s="506" t="s">
        <v>366</v>
      </c>
      <c r="E194" s="722">
        <v>8905.6</v>
      </c>
      <c r="F194" s="723">
        <v>8905.6</v>
      </c>
      <c r="G194" s="723">
        <v>0</v>
      </c>
      <c r="H194" s="723">
        <v>8905.6</v>
      </c>
      <c r="I194" s="718">
        <v>8905.6</v>
      </c>
      <c r="J194" s="719">
        <v>1</v>
      </c>
      <c r="K194" s="718">
        <v>0</v>
      </c>
      <c r="L194" s="717">
        <v>0</v>
      </c>
      <c r="M194" s="717">
        <v>8905.6</v>
      </c>
      <c r="N194" s="724">
        <v>1</v>
      </c>
      <c r="O194" s="722">
        <v>8905.6</v>
      </c>
      <c r="P194" s="725">
        <v>1</v>
      </c>
      <c r="Q194" s="877" t="e">
        <v>#REF!</v>
      </c>
    </row>
    <row r="195" spans="1:19" ht="40.5" customHeight="1" thickBot="1" x14ac:dyDescent="0.3">
      <c r="A195" s="937"/>
      <c r="B195" s="1013" t="s">
        <v>69</v>
      </c>
      <c r="C195" s="1014"/>
      <c r="D195" s="1015"/>
      <c r="E195" s="666">
        <v>8905.6</v>
      </c>
      <c r="F195" s="667">
        <v>8905.6</v>
      </c>
      <c r="G195" s="667">
        <v>0</v>
      </c>
      <c r="H195" s="667">
        <v>8905.6</v>
      </c>
      <c r="I195" s="667">
        <v>8905.6</v>
      </c>
      <c r="J195" s="668">
        <v>1</v>
      </c>
      <c r="K195" s="667">
        <v>0</v>
      </c>
      <c r="L195" s="666">
        <v>0</v>
      </c>
      <c r="M195" s="666">
        <v>8905.6</v>
      </c>
      <c r="N195" s="668">
        <v>1</v>
      </c>
      <c r="O195" s="666">
        <v>8905.6</v>
      </c>
      <c r="P195" s="721">
        <v>1</v>
      </c>
      <c r="Q195" s="875" t="e">
        <v>#REF!</v>
      </c>
    </row>
    <row r="196" spans="1:19" ht="18" customHeight="1" thickBot="1" x14ac:dyDescent="0.3">
      <c r="A196" s="938" t="s">
        <v>557</v>
      </c>
      <c r="B196" s="938"/>
      <c r="C196" s="938"/>
      <c r="D196" s="938"/>
      <c r="E196" s="938"/>
      <c r="F196" s="938"/>
      <c r="G196" s="938"/>
      <c r="H196" s="938"/>
      <c r="I196" s="938"/>
      <c r="J196" s="938"/>
      <c r="K196" s="938"/>
      <c r="L196" s="938"/>
      <c r="M196" s="939"/>
      <c r="N196" s="938"/>
      <c r="O196" s="938"/>
      <c r="P196" s="938"/>
    </row>
    <row r="197" spans="1:19" s="237" customFormat="1" ht="68.25" customHeight="1" thickBot="1" x14ac:dyDescent="0.3">
      <c r="A197" s="500" t="s">
        <v>6</v>
      </c>
      <c r="B197" s="518" t="s">
        <v>7</v>
      </c>
      <c r="C197" s="499" t="s">
        <v>546</v>
      </c>
      <c r="D197" s="501" t="s">
        <v>482</v>
      </c>
      <c r="E197" s="517" t="s">
        <v>93</v>
      </c>
      <c r="F197" s="501" t="s">
        <v>171</v>
      </c>
      <c r="G197" s="501" t="s">
        <v>544</v>
      </c>
      <c r="H197" s="501" t="s">
        <v>545</v>
      </c>
      <c r="I197" s="501" t="s">
        <v>24</v>
      </c>
      <c r="J197" s="502" t="s">
        <v>367</v>
      </c>
      <c r="K197" s="501" t="s">
        <v>176</v>
      </c>
      <c r="L197" s="501" t="s">
        <v>173</v>
      </c>
      <c r="M197" s="501" t="s">
        <v>25</v>
      </c>
      <c r="N197" s="501" t="s">
        <v>43</v>
      </c>
      <c r="O197" s="501" t="s">
        <v>79</v>
      </c>
      <c r="P197" s="519" t="s">
        <v>298</v>
      </c>
      <c r="Q197" s="861" t="s">
        <v>28</v>
      </c>
      <c r="R197" s="882"/>
      <c r="S197" s="882"/>
    </row>
    <row r="198" spans="1:19" ht="44.25" customHeight="1" thickBot="1" x14ac:dyDescent="0.3">
      <c r="A198" s="933" t="s">
        <v>332</v>
      </c>
      <c r="B198" s="748" t="s">
        <v>116</v>
      </c>
      <c r="C198" s="760" t="s">
        <v>190</v>
      </c>
      <c r="D198" s="760" t="s">
        <v>190</v>
      </c>
      <c r="E198" s="717">
        <v>9067</v>
      </c>
      <c r="F198" s="723">
        <v>9067</v>
      </c>
      <c r="G198" s="723">
        <v>9067</v>
      </c>
      <c r="H198" s="723">
        <v>0</v>
      </c>
      <c r="I198" s="718">
        <v>0</v>
      </c>
      <c r="J198" s="719">
        <v>0</v>
      </c>
      <c r="K198" s="718">
        <v>0</v>
      </c>
      <c r="L198" s="718">
        <v>0</v>
      </c>
      <c r="M198" s="717">
        <v>0</v>
      </c>
      <c r="N198" s="726">
        <v>0</v>
      </c>
      <c r="O198" s="717">
        <v>0</v>
      </c>
      <c r="P198" s="727">
        <v>0</v>
      </c>
      <c r="Q198" s="878" t="e">
        <v>#REF!</v>
      </c>
    </row>
    <row r="199" spans="1:19" ht="44.25" customHeight="1" thickBot="1" x14ac:dyDescent="0.3">
      <c r="A199" s="934"/>
      <c r="B199" s="750" t="s">
        <v>364</v>
      </c>
      <c r="C199" s="761" t="s">
        <v>190</v>
      </c>
      <c r="D199" s="761" t="s">
        <v>190</v>
      </c>
      <c r="E199" s="717"/>
      <c r="F199" s="723"/>
      <c r="G199" s="723"/>
      <c r="H199" s="723"/>
      <c r="I199" s="723"/>
      <c r="J199" s="726"/>
      <c r="K199" s="723"/>
      <c r="L199" s="728"/>
      <c r="M199" s="717"/>
      <c r="N199" s="726"/>
      <c r="O199" s="717"/>
      <c r="P199" s="727"/>
      <c r="Q199" s="878"/>
    </row>
    <row r="200" spans="1:19" ht="30" customHeight="1" thickBot="1" x14ac:dyDescent="0.3">
      <c r="A200" s="935"/>
      <c r="B200" s="946" t="s">
        <v>69</v>
      </c>
      <c r="C200" s="947"/>
      <c r="D200" s="705" t="s">
        <v>332</v>
      </c>
      <c r="E200" s="650">
        <v>9067</v>
      </c>
      <c r="F200" s="651">
        <v>9067</v>
      </c>
      <c r="G200" s="651">
        <v>9067</v>
      </c>
      <c r="H200" s="651">
        <v>0</v>
      </c>
      <c r="I200" s="651">
        <v>0</v>
      </c>
      <c r="J200" s="574">
        <v>0</v>
      </c>
      <c r="K200" s="651">
        <v>0</v>
      </c>
      <c r="L200" s="729">
        <v>0</v>
      </c>
      <c r="M200" s="650">
        <v>0</v>
      </c>
      <c r="N200" s="703">
        <v>0</v>
      </c>
      <c r="O200" s="650">
        <v>0</v>
      </c>
      <c r="P200" s="703">
        <v>0</v>
      </c>
      <c r="Q200" s="860" t="e">
        <v>#REF!</v>
      </c>
    </row>
    <row r="201" spans="1:19" ht="18" customHeight="1" x14ac:dyDescent="0.25">
      <c r="A201" s="944" t="s">
        <v>557</v>
      </c>
      <c r="B201" s="944"/>
      <c r="C201" s="944"/>
      <c r="D201" s="944"/>
      <c r="E201" s="944"/>
      <c r="F201" s="944"/>
      <c r="G201" s="944"/>
      <c r="H201" s="944"/>
      <c r="I201" s="944"/>
      <c r="J201" s="944"/>
      <c r="K201" s="944"/>
      <c r="L201" s="944"/>
      <c r="M201" s="945"/>
      <c r="N201" s="944"/>
      <c r="O201" s="944"/>
      <c r="P201" s="944"/>
    </row>
    <row r="202" spans="1:19" ht="18" customHeight="1" x14ac:dyDescent="0.25">
      <c r="A202" s="677"/>
      <c r="B202" s="732"/>
      <c r="C202" s="551"/>
      <c r="D202" s="678"/>
      <c r="E202" s="679"/>
      <c r="F202" s="622"/>
      <c r="G202" s="622"/>
      <c r="H202" s="730"/>
      <c r="I202" s="622"/>
      <c r="J202" s="731"/>
      <c r="K202" s="622"/>
      <c r="L202" s="622"/>
      <c r="M202" s="680"/>
      <c r="N202" s="732"/>
      <c r="O202" s="681"/>
      <c r="P202" s="732"/>
      <c r="Q202" s="543"/>
    </row>
    <row r="203" spans="1:19" ht="18" customHeight="1" thickBot="1" x14ac:dyDescent="0.3">
      <c r="A203" s="677"/>
      <c r="B203" s="732"/>
      <c r="C203" s="551"/>
      <c r="D203" s="678"/>
      <c r="E203" s="679"/>
      <c r="F203" s="622"/>
      <c r="G203" s="622"/>
      <c r="H203" s="730"/>
      <c r="I203" s="622"/>
      <c r="J203" s="731"/>
      <c r="K203" s="622"/>
      <c r="L203" s="622"/>
      <c r="M203" s="680"/>
      <c r="N203" s="732"/>
      <c r="O203" s="681"/>
      <c r="P203" s="732"/>
      <c r="Q203" s="543"/>
    </row>
    <row r="204" spans="1:19" ht="60.75" customHeight="1" thickBot="1" x14ac:dyDescent="0.3">
      <c r="A204" s="948" t="s">
        <v>89</v>
      </c>
      <c r="B204" s="949"/>
      <c r="C204" s="950"/>
      <c r="D204" s="733" t="s">
        <v>172</v>
      </c>
      <c r="E204" s="517" t="s">
        <v>93</v>
      </c>
      <c r="F204" s="501" t="s">
        <v>171</v>
      </c>
      <c r="G204" s="501" t="s">
        <v>95</v>
      </c>
      <c r="H204" s="501" t="s">
        <v>543</v>
      </c>
      <c r="I204" s="573" t="s">
        <v>24</v>
      </c>
      <c r="J204" s="574" t="s">
        <v>367</v>
      </c>
      <c r="K204" s="501" t="s">
        <v>176</v>
      </c>
      <c r="L204" s="501" t="s">
        <v>173</v>
      </c>
      <c r="M204" s="517" t="s">
        <v>25</v>
      </c>
      <c r="N204" s="501" t="s">
        <v>43</v>
      </c>
      <c r="O204" s="517" t="s">
        <v>79</v>
      </c>
      <c r="P204" s="501" t="s">
        <v>298</v>
      </c>
      <c r="Q204" s="839" t="s">
        <v>28</v>
      </c>
    </row>
    <row r="205" spans="1:19" ht="35.25" customHeight="1" x14ac:dyDescent="0.25">
      <c r="A205" s="951"/>
      <c r="B205" s="952"/>
      <c r="C205" s="953"/>
      <c r="D205" s="734" t="s">
        <v>81</v>
      </c>
      <c r="E205" s="735">
        <v>397622.82632200001</v>
      </c>
      <c r="F205" s="735">
        <v>397622.82632200001</v>
      </c>
      <c r="G205" s="735">
        <v>0</v>
      </c>
      <c r="H205" s="736">
        <v>397622.82632200001</v>
      </c>
      <c r="I205" s="735">
        <v>330402.78280309995</v>
      </c>
      <c r="J205" s="737">
        <v>0.83094520970869912</v>
      </c>
      <c r="K205" s="738">
        <v>25624.314948100007</v>
      </c>
      <c r="L205" s="735">
        <v>67220.043518900056</v>
      </c>
      <c r="M205" s="822">
        <v>304778.467855</v>
      </c>
      <c r="N205" s="823">
        <v>0.76650143723938657</v>
      </c>
      <c r="O205" s="822">
        <v>76325.700118689987</v>
      </c>
      <c r="P205" s="739">
        <v>0.19195502638694206</v>
      </c>
      <c r="Q205" s="879" t="e">
        <v>#REF!</v>
      </c>
      <c r="R205" s="890"/>
      <c r="S205" s="891"/>
    </row>
    <row r="206" spans="1:19" ht="34.5" customHeight="1" thickBot="1" x14ac:dyDescent="0.3">
      <c r="A206" s="951"/>
      <c r="B206" s="952"/>
      <c r="C206" s="953"/>
      <c r="D206" s="740" t="s">
        <v>49</v>
      </c>
      <c r="E206" s="819">
        <v>1111333.5</v>
      </c>
      <c r="F206" s="913">
        <v>1161533.4980000001</v>
      </c>
      <c r="G206" s="741">
        <v>264667</v>
      </c>
      <c r="H206" s="736">
        <v>896866.49800000014</v>
      </c>
      <c r="I206" s="819">
        <v>810324.78682044987</v>
      </c>
      <c r="J206" s="893">
        <v>0.90350658501288983</v>
      </c>
      <c r="K206" s="894">
        <v>69404.405681900025</v>
      </c>
      <c r="L206" s="819">
        <v>86541.711179550271</v>
      </c>
      <c r="M206" s="819">
        <v>746290.99216161016</v>
      </c>
      <c r="N206" s="893">
        <v>0.8321093427236147</v>
      </c>
      <c r="O206" s="819">
        <v>304975.94501900999</v>
      </c>
      <c r="P206" s="742">
        <v>0.34004608902116662</v>
      </c>
      <c r="Q206" s="880" t="e">
        <v>#REF!</v>
      </c>
      <c r="R206" s="891"/>
      <c r="S206" s="892"/>
    </row>
    <row r="207" spans="1:19" ht="28.5" customHeight="1" thickBot="1" x14ac:dyDescent="0.3">
      <c r="A207" s="954"/>
      <c r="B207" s="955"/>
      <c r="C207" s="956"/>
      <c r="D207" s="733" t="s">
        <v>45</v>
      </c>
      <c r="E207" s="650">
        <v>1508956.326322</v>
      </c>
      <c r="F207" s="650">
        <v>1559156.3243220001</v>
      </c>
      <c r="G207" s="650">
        <v>264667</v>
      </c>
      <c r="H207" s="650">
        <v>1294489.3243220001</v>
      </c>
      <c r="I207" s="650">
        <v>1140727.5696235499</v>
      </c>
      <c r="J207" s="574">
        <v>0.8812182133838885</v>
      </c>
      <c r="K207" s="651">
        <v>95028.720630000025</v>
      </c>
      <c r="L207" s="650">
        <v>153761.75469845033</v>
      </c>
      <c r="M207" s="650">
        <v>1051069.4600166101</v>
      </c>
      <c r="N207" s="574">
        <v>0.81195683909337513</v>
      </c>
      <c r="O207" s="650">
        <v>381301.64513769996</v>
      </c>
      <c r="P207" s="703">
        <v>0.29455758187686093</v>
      </c>
      <c r="Q207" s="860" t="e">
        <v>#REF!</v>
      </c>
      <c r="R207" s="891"/>
    </row>
    <row r="208" spans="1:19" ht="23.25" customHeight="1" x14ac:dyDescent="0.25">
      <c r="A208" s="931">
        <v>0</v>
      </c>
      <c r="B208" s="932"/>
      <c r="C208" s="932"/>
      <c r="D208" s="932"/>
      <c r="E208" s="932"/>
      <c r="F208" s="932"/>
      <c r="G208" s="932"/>
      <c r="H208" s="932"/>
      <c r="I208" s="932"/>
      <c r="J208" s="932"/>
      <c r="K208" s="932"/>
      <c r="L208" s="932"/>
      <c r="M208" s="932"/>
      <c r="N208" s="932"/>
      <c r="O208" s="932"/>
      <c r="P208" s="932"/>
    </row>
    <row r="209" spans="1:16" ht="17.25" x14ac:dyDescent="0.35">
      <c r="A209" s="766"/>
      <c r="B209" s="767"/>
      <c r="C209" s="762"/>
      <c r="D209" s="763"/>
      <c r="E209" s="764"/>
      <c r="F209" s="765"/>
      <c r="G209" s="765"/>
      <c r="H209" s="765"/>
      <c r="I209" s="765"/>
      <c r="J209" s="770"/>
      <c r="K209" s="765"/>
      <c r="L209" s="765"/>
      <c r="M209" s="768"/>
      <c r="N209" s="767"/>
      <c r="O209" s="769"/>
      <c r="P209" s="767"/>
    </row>
    <row r="210" spans="1:16" ht="17.25" x14ac:dyDescent="0.35">
      <c r="A210" s="766"/>
      <c r="B210" s="767"/>
      <c r="C210" s="762"/>
      <c r="D210" s="763"/>
      <c r="E210" s="764"/>
      <c r="F210" s="765"/>
      <c r="G210" s="765"/>
      <c r="H210" s="765"/>
      <c r="I210" s="765"/>
      <c r="J210" s="770"/>
      <c r="K210" s="765"/>
      <c r="L210" s="765"/>
      <c r="M210" s="768"/>
      <c r="N210" s="767"/>
      <c r="O210" s="769"/>
      <c r="P210" s="767"/>
    </row>
    <row r="211" spans="1:16" ht="17.25" x14ac:dyDescent="0.35">
      <c r="A211" s="766"/>
      <c r="B211" s="767"/>
      <c r="C211" s="762"/>
      <c r="D211" s="763"/>
      <c r="E211" s="764"/>
      <c r="F211" s="765"/>
      <c r="G211" s="765"/>
      <c r="H211" s="765"/>
      <c r="I211" s="765"/>
      <c r="J211" s="770"/>
      <c r="K211" s="765"/>
      <c r="L211" s="765"/>
      <c r="M211" s="768"/>
      <c r="N211" s="767"/>
      <c r="O211" s="769"/>
      <c r="P211" s="767"/>
    </row>
    <row r="212" spans="1:16" ht="17.25" x14ac:dyDescent="0.35">
      <c r="A212" s="766"/>
      <c r="B212" s="767"/>
      <c r="C212" s="762"/>
      <c r="D212" s="763"/>
      <c r="E212" s="764"/>
      <c r="F212" s="765"/>
      <c r="G212" s="765"/>
      <c r="H212" s="765"/>
      <c r="I212" s="765"/>
      <c r="J212" s="770"/>
      <c r="K212" s="765"/>
      <c r="L212" s="765"/>
      <c r="M212" s="768"/>
      <c r="N212" s="767"/>
      <c r="O212" s="769"/>
      <c r="P212" s="767"/>
    </row>
    <row r="213" spans="1:16" ht="17.25" x14ac:dyDescent="0.35">
      <c r="A213" s="766"/>
      <c r="B213" s="767"/>
      <c r="C213" s="762"/>
      <c r="D213" s="763"/>
      <c r="E213" s="764"/>
      <c r="F213" s="765"/>
      <c r="G213" s="765"/>
      <c r="H213" s="765"/>
      <c r="I213" s="765"/>
      <c r="J213" s="770"/>
      <c r="K213" s="765"/>
      <c r="L213" s="765"/>
      <c r="M213" s="768"/>
      <c r="N213" s="767"/>
      <c r="O213" s="769"/>
      <c r="P213" s="767"/>
    </row>
    <row r="214" spans="1:16" ht="17.25" x14ac:dyDescent="0.35">
      <c r="A214" s="766"/>
      <c r="B214" s="767"/>
      <c r="C214" s="762"/>
      <c r="D214" s="763"/>
      <c r="E214" s="764"/>
      <c r="F214" s="765"/>
      <c r="G214" s="765"/>
      <c r="H214" s="765"/>
      <c r="I214" s="765"/>
      <c r="J214" s="770"/>
      <c r="K214" s="765"/>
      <c r="L214" s="765"/>
      <c r="M214" s="768"/>
      <c r="N214" s="767"/>
      <c r="O214" s="769"/>
      <c r="P214" s="767"/>
    </row>
    <row r="215" spans="1:16" ht="17.25" x14ac:dyDescent="0.35">
      <c r="A215" s="766"/>
      <c r="B215" s="767"/>
      <c r="C215" s="762"/>
      <c r="D215" s="763"/>
      <c r="E215" s="764"/>
      <c r="F215" s="765"/>
      <c r="G215" s="765"/>
      <c r="H215" s="765"/>
      <c r="I215" s="765"/>
      <c r="J215" s="770"/>
      <c r="K215" s="765"/>
      <c r="L215" s="765"/>
      <c r="M215" s="768"/>
      <c r="N215" s="767"/>
      <c r="O215" s="769"/>
      <c r="P215" s="767"/>
    </row>
    <row r="216" spans="1:16" ht="17.25" x14ac:dyDescent="0.35">
      <c r="A216" s="766"/>
      <c r="B216" s="767"/>
      <c r="C216" s="762"/>
      <c r="D216" s="763"/>
      <c r="E216" s="764"/>
      <c r="F216" s="765"/>
      <c r="G216" s="765"/>
      <c r="H216" s="765"/>
      <c r="I216" s="765"/>
      <c r="J216" s="770"/>
      <c r="K216" s="765"/>
      <c r="L216" s="765"/>
      <c r="M216" s="768"/>
      <c r="N216" s="767"/>
      <c r="O216" s="769"/>
      <c r="P216" s="767"/>
    </row>
    <row r="217" spans="1:16" ht="17.25" x14ac:dyDescent="0.35">
      <c r="A217" s="766"/>
      <c r="B217" s="767"/>
      <c r="C217" s="762"/>
      <c r="D217" s="763"/>
      <c r="E217" s="764"/>
      <c r="F217" s="765"/>
      <c r="G217" s="765"/>
      <c r="H217" s="765"/>
      <c r="I217" s="765"/>
      <c r="J217" s="770"/>
      <c r="K217" s="765"/>
      <c r="L217" s="765"/>
      <c r="M217" s="768"/>
      <c r="N217" s="767"/>
      <c r="O217" s="769"/>
      <c r="P217" s="767"/>
    </row>
    <row r="218" spans="1:16" ht="17.25" x14ac:dyDescent="0.35">
      <c r="A218" s="766"/>
      <c r="B218" s="767"/>
      <c r="C218" s="762"/>
      <c r="D218" s="763"/>
      <c r="E218" s="764"/>
      <c r="F218" s="765"/>
      <c r="G218" s="765"/>
      <c r="H218" s="765"/>
      <c r="I218" s="765"/>
      <c r="J218" s="770"/>
      <c r="K218" s="765"/>
      <c r="L218" s="765"/>
      <c r="M218" s="768"/>
      <c r="N218" s="767"/>
      <c r="O218" s="769"/>
      <c r="P218" s="767"/>
    </row>
    <row r="219" spans="1:16" ht="17.25" x14ac:dyDescent="0.35">
      <c r="A219" s="766"/>
      <c r="B219" s="767"/>
      <c r="C219" s="762"/>
      <c r="D219" s="763"/>
      <c r="E219" s="764"/>
      <c r="F219" s="765"/>
      <c r="G219" s="765"/>
      <c r="H219" s="765"/>
      <c r="I219" s="765"/>
      <c r="J219" s="770"/>
      <c r="K219" s="765"/>
      <c r="L219" s="765"/>
      <c r="M219" s="768"/>
      <c r="N219" s="767"/>
      <c r="O219" s="769"/>
      <c r="P219" s="767"/>
    </row>
    <row r="220" spans="1:16" ht="17.25" x14ac:dyDescent="0.35">
      <c r="A220" s="766"/>
      <c r="B220" s="767"/>
      <c r="C220" s="762"/>
      <c r="D220" s="763"/>
      <c r="E220" s="764"/>
      <c r="F220" s="765"/>
      <c r="G220" s="765"/>
      <c r="H220" s="765"/>
      <c r="I220" s="765"/>
      <c r="J220" s="770"/>
      <c r="K220" s="765"/>
      <c r="L220" s="765"/>
      <c r="M220" s="768"/>
      <c r="N220" s="767"/>
      <c r="O220" s="769"/>
      <c r="P220" s="767"/>
    </row>
    <row r="221" spans="1:16" ht="17.25" x14ac:dyDescent="0.35">
      <c r="A221" s="766"/>
      <c r="B221" s="767"/>
      <c r="C221" s="762"/>
      <c r="D221" s="763"/>
      <c r="E221" s="764"/>
      <c r="F221" s="765"/>
      <c r="G221" s="765"/>
      <c r="H221" s="765"/>
      <c r="I221" s="765"/>
      <c r="J221" s="770"/>
      <c r="K221" s="765"/>
      <c r="L221" s="765"/>
      <c r="M221" s="768"/>
      <c r="N221" s="767"/>
      <c r="O221" s="769"/>
      <c r="P221" s="767"/>
    </row>
    <row r="222" spans="1:16" ht="17.25" x14ac:dyDescent="0.35">
      <c r="A222" s="766"/>
      <c r="B222" s="767"/>
      <c r="C222" s="762"/>
      <c r="D222" s="763"/>
      <c r="E222" s="764"/>
      <c r="F222" s="765"/>
      <c r="G222" s="765"/>
      <c r="H222" s="765"/>
      <c r="I222" s="765"/>
      <c r="J222" s="770"/>
      <c r="K222" s="765"/>
      <c r="L222" s="765"/>
      <c r="M222" s="768"/>
      <c r="N222" s="767"/>
      <c r="O222" s="769"/>
      <c r="P222" s="767"/>
    </row>
    <row r="223" spans="1:16" ht="17.25" x14ac:dyDescent="0.35">
      <c r="A223" s="766"/>
      <c r="B223" s="767"/>
      <c r="C223" s="762"/>
      <c r="D223" s="763"/>
      <c r="E223" s="764"/>
      <c r="F223" s="765"/>
      <c r="G223" s="765"/>
      <c r="H223" s="765"/>
      <c r="I223" s="765"/>
      <c r="J223" s="770"/>
      <c r="K223" s="765"/>
      <c r="L223" s="765"/>
      <c r="M223" s="768"/>
      <c r="N223" s="767"/>
      <c r="O223" s="769"/>
      <c r="P223" s="767"/>
    </row>
    <row r="224" spans="1:16" ht="17.25" x14ac:dyDescent="0.35">
      <c r="A224" s="766"/>
      <c r="B224" s="767"/>
      <c r="C224" s="762"/>
      <c r="D224" s="763"/>
      <c r="E224" s="764"/>
      <c r="F224" s="765"/>
      <c r="G224" s="765"/>
      <c r="H224" s="765"/>
      <c r="I224" s="765"/>
      <c r="J224" s="770"/>
      <c r="K224" s="765"/>
      <c r="L224" s="765"/>
      <c r="M224" s="768"/>
      <c r="N224" s="767"/>
      <c r="O224" s="769"/>
      <c r="P224" s="767"/>
    </row>
    <row r="225" spans="1:16" ht="17.25" x14ac:dyDescent="0.35">
      <c r="A225" s="766"/>
      <c r="B225" s="767"/>
      <c r="C225" s="762"/>
      <c r="D225" s="763"/>
      <c r="E225" s="764"/>
      <c r="F225" s="765"/>
      <c r="G225" s="765"/>
      <c r="H225" s="765"/>
      <c r="I225" s="765"/>
      <c r="J225" s="770"/>
      <c r="K225" s="765"/>
      <c r="L225" s="765"/>
      <c r="M225" s="768"/>
      <c r="N225" s="767"/>
      <c r="O225" s="769"/>
      <c r="P225" s="767"/>
    </row>
    <row r="226" spans="1:16" ht="17.25" x14ac:dyDescent="0.35">
      <c r="A226" s="766"/>
      <c r="B226" s="767"/>
      <c r="C226" s="762"/>
      <c r="D226" s="763"/>
      <c r="E226" s="764"/>
      <c r="F226" s="765"/>
      <c r="G226" s="765"/>
      <c r="H226" s="765"/>
      <c r="I226" s="765"/>
      <c r="J226" s="770"/>
      <c r="K226" s="765"/>
      <c r="L226" s="765"/>
      <c r="M226" s="768"/>
      <c r="N226" s="767"/>
      <c r="O226" s="769"/>
      <c r="P226" s="767"/>
    </row>
    <row r="227" spans="1:16" ht="17.25" x14ac:dyDescent="0.35">
      <c r="A227" s="766"/>
      <c r="B227" s="767"/>
      <c r="C227" s="762"/>
      <c r="D227" s="763"/>
      <c r="E227" s="764"/>
      <c r="F227" s="765"/>
      <c r="G227" s="765"/>
      <c r="H227" s="765"/>
      <c r="I227" s="765"/>
      <c r="J227" s="770"/>
      <c r="K227" s="765"/>
      <c r="L227" s="765"/>
      <c r="M227" s="768"/>
      <c r="N227" s="767"/>
      <c r="O227" s="769"/>
      <c r="P227" s="767"/>
    </row>
    <row r="228" spans="1:16" ht="17.25" x14ac:dyDescent="0.35">
      <c r="A228" s="766"/>
      <c r="B228" s="767"/>
      <c r="C228" s="762"/>
      <c r="D228" s="763"/>
      <c r="E228" s="764"/>
      <c r="F228" s="765"/>
      <c r="G228" s="765"/>
      <c r="H228" s="765"/>
      <c r="I228" s="765"/>
      <c r="J228" s="770"/>
      <c r="K228" s="765"/>
      <c r="L228" s="765"/>
      <c r="M228" s="768"/>
      <c r="N228" s="767"/>
      <c r="O228" s="769"/>
      <c r="P228" s="767"/>
    </row>
    <row r="229" spans="1:16" ht="17.25" x14ac:dyDescent="0.35">
      <c r="A229" s="766"/>
      <c r="B229" s="767"/>
      <c r="C229" s="762"/>
      <c r="D229" s="763"/>
      <c r="E229" s="764"/>
      <c r="F229" s="765"/>
      <c r="G229" s="765"/>
      <c r="H229" s="765"/>
      <c r="I229" s="765"/>
      <c r="J229" s="770"/>
      <c r="K229" s="765"/>
      <c r="L229" s="765"/>
      <c r="M229" s="768"/>
      <c r="N229" s="767"/>
      <c r="O229" s="769"/>
      <c r="P229" s="767"/>
    </row>
    <row r="230" spans="1:16" ht="17.25" x14ac:dyDescent="0.35">
      <c r="A230" s="766"/>
      <c r="B230" s="767"/>
      <c r="C230" s="762"/>
      <c r="D230" s="763"/>
      <c r="E230" s="764"/>
      <c r="F230" s="765"/>
      <c r="G230" s="765"/>
      <c r="H230" s="765"/>
      <c r="I230" s="765"/>
      <c r="J230" s="770"/>
      <c r="K230" s="765"/>
      <c r="L230" s="765"/>
      <c r="M230" s="768"/>
      <c r="N230" s="767"/>
      <c r="O230" s="769"/>
      <c r="P230" s="767"/>
    </row>
    <row r="231" spans="1:16" ht="17.25" x14ac:dyDescent="0.35">
      <c r="A231" s="766"/>
      <c r="B231" s="767"/>
      <c r="C231" s="762"/>
      <c r="D231" s="763"/>
      <c r="E231" s="764"/>
      <c r="F231" s="765"/>
      <c r="G231" s="765"/>
      <c r="H231" s="765"/>
      <c r="I231" s="765"/>
      <c r="J231" s="770"/>
      <c r="K231" s="765"/>
      <c r="L231" s="765"/>
      <c r="M231" s="768"/>
      <c r="N231" s="767"/>
      <c r="O231" s="769"/>
      <c r="P231" s="767"/>
    </row>
    <row r="232" spans="1:16" ht="17.25" x14ac:dyDescent="0.35">
      <c r="A232" s="766"/>
      <c r="B232" s="767"/>
      <c r="C232" s="762"/>
      <c r="D232" s="763"/>
      <c r="E232" s="764"/>
      <c r="F232" s="765"/>
      <c r="G232" s="765"/>
      <c r="H232" s="765"/>
      <c r="I232" s="765"/>
      <c r="J232" s="770"/>
      <c r="K232" s="765"/>
      <c r="L232" s="765"/>
      <c r="M232" s="768"/>
      <c r="N232" s="767"/>
      <c r="O232" s="769"/>
      <c r="P232" s="767"/>
    </row>
    <row r="233" spans="1:16" ht="17.25" x14ac:dyDescent="0.35">
      <c r="A233" s="766"/>
      <c r="B233" s="767"/>
      <c r="C233" s="762"/>
      <c r="D233" s="763"/>
      <c r="E233" s="764"/>
      <c r="F233" s="765"/>
      <c r="G233" s="765"/>
      <c r="H233" s="765"/>
      <c r="I233" s="765"/>
      <c r="J233" s="770"/>
      <c r="K233" s="765"/>
      <c r="L233" s="765"/>
      <c r="M233" s="768"/>
      <c r="N233" s="767"/>
      <c r="O233" s="769"/>
      <c r="P233" s="767"/>
    </row>
    <row r="234" spans="1:16" ht="17.25" x14ac:dyDescent="0.35">
      <c r="A234" s="766"/>
      <c r="B234" s="767"/>
      <c r="C234" s="762"/>
      <c r="D234" s="763"/>
      <c r="E234" s="764"/>
      <c r="F234" s="765"/>
      <c r="G234" s="765"/>
      <c r="H234" s="765"/>
      <c r="I234" s="765"/>
      <c r="J234" s="770"/>
      <c r="K234" s="765"/>
      <c r="L234" s="765"/>
      <c r="M234" s="768"/>
      <c r="N234" s="767"/>
      <c r="O234" s="769"/>
      <c r="P234" s="767"/>
    </row>
    <row r="235" spans="1:16" ht="17.25" x14ac:dyDescent="0.35">
      <c r="A235" s="766"/>
      <c r="B235" s="767"/>
      <c r="C235" s="762"/>
      <c r="D235" s="763"/>
      <c r="E235" s="764"/>
      <c r="F235" s="765"/>
      <c r="G235" s="765"/>
      <c r="H235" s="765"/>
      <c r="I235" s="765"/>
      <c r="J235" s="770"/>
      <c r="K235" s="765"/>
      <c r="L235" s="765"/>
      <c r="M235" s="768"/>
      <c r="N235" s="767"/>
      <c r="O235" s="769"/>
      <c r="P235" s="767"/>
    </row>
    <row r="236" spans="1:16" ht="17.25" x14ac:dyDescent="0.35">
      <c r="A236" s="766"/>
      <c r="B236" s="767"/>
      <c r="C236" s="762"/>
      <c r="D236" s="763"/>
      <c r="E236" s="764"/>
      <c r="F236" s="765"/>
      <c r="G236" s="765"/>
      <c r="H236" s="765"/>
      <c r="I236" s="765"/>
      <c r="J236" s="770"/>
      <c r="K236" s="765"/>
      <c r="L236" s="765"/>
      <c r="M236" s="768"/>
      <c r="N236" s="767"/>
      <c r="O236" s="769"/>
      <c r="P236" s="767"/>
    </row>
    <row r="237" spans="1:16" ht="17.25" x14ac:dyDescent="0.35">
      <c r="A237" s="766"/>
      <c r="B237" s="767"/>
      <c r="C237" s="762"/>
      <c r="D237" s="763"/>
      <c r="E237" s="764"/>
      <c r="F237" s="765"/>
      <c r="G237" s="765"/>
      <c r="H237" s="765"/>
      <c r="I237" s="765"/>
      <c r="J237" s="770"/>
      <c r="K237" s="765"/>
      <c r="L237" s="765"/>
      <c r="M237" s="768"/>
      <c r="N237" s="767"/>
      <c r="O237" s="769"/>
      <c r="P237" s="767"/>
    </row>
    <row r="238" spans="1:16" ht="17.25" x14ac:dyDescent="0.35">
      <c r="A238" s="766"/>
      <c r="B238" s="767"/>
      <c r="C238" s="762"/>
      <c r="D238" s="763"/>
      <c r="E238" s="764"/>
      <c r="F238" s="765"/>
      <c r="G238" s="765"/>
      <c r="H238" s="765"/>
      <c r="I238" s="765"/>
      <c r="J238" s="770"/>
      <c r="K238" s="765"/>
      <c r="L238" s="765"/>
      <c r="M238" s="768"/>
      <c r="N238" s="767"/>
      <c r="O238" s="769"/>
      <c r="P238" s="767"/>
    </row>
    <row r="239" spans="1:16" ht="17.25" x14ac:dyDescent="0.35">
      <c r="A239" s="766"/>
      <c r="B239" s="767"/>
      <c r="C239" s="762"/>
      <c r="D239" s="763"/>
      <c r="E239" s="764"/>
      <c r="F239" s="765"/>
      <c r="G239" s="765"/>
      <c r="H239" s="765"/>
      <c r="I239" s="765"/>
      <c r="J239" s="770"/>
      <c r="K239" s="765"/>
      <c r="L239" s="765"/>
      <c r="M239" s="768"/>
      <c r="N239" s="767"/>
      <c r="O239" s="769"/>
      <c r="P239" s="767"/>
    </row>
    <row r="240" spans="1:16" ht="17.25" x14ac:dyDescent="0.35">
      <c r="A240" s="766"/>
      <c r="B240" s="767"/>
      <c r="C240" s="762"/>
      <c r="D240" s="763"/>
      <c r="E240" s="764"/>
      <c r="F240" s="765"/>
      <c r="G240" s="765"/>
      <c r="H240" s="765"/>
      <c r="I240" s="765"/>
      <c r="J240" s="770"/>
      <c r="K240" s="765"/>
      <c r="L240" s="765"/>
      <c r="M240" s="768"/>
      <c r="N240" s="767"/>
      <c r="O240" s="769"/>
      <c r="P240" s="767"/>
    </row>
    <row r="241" spans="1:16" ht="17.25" x14ac:dyDescent="0.35">
      <c r="A241" s="766"/>
      <c r="B241" s="767"/>
      <c r="C241" s="762"/>
      <c r="D241" s="763"/>
      <c r="E241" s="764"/>
      <c r="F241" s="765"/>
      <c r="G241" s="765"/>
      <c r="H241" s="765"/>
      <c r="I241" s="765"/>
      <c r="J241" s="770"/>
      <c r="K241" s="765"/>
      <c r="L241" s="765"/>
      <c r="M241" s="768"/>
      <c r="N241" s="767"/>
      <c r="O241" s="769"/>
      <c r="P241" s="767"/>
    </row>
    <row r="242" spans="1:16" ht="17.25" x14ac:dyDescent="0.35">
      <c r="A242" s="766"/>
      <c r="B242" s="767"/>
      <c r="C242" s="762"/>
      <c r="D242" s="763"/>
      <c r="E242" s="764"/>
      <c r="F242" s="765"/>
      <c r="G242" s="765"/>
      <c r="H242" s="765"/>
      <c r="I242" s="765"/>
      <c r="J242" s="770"/>
      <c r="K242" s="765"/>
      <c r="L242" s="765"/>
      <c r="M242" s="768"/>
      <c r="N242" s="767"/>
      <c r="O242" s="769"/>
      <c r="P242" s="767"/>
    </row>
    <row r="243" spans="1:16" ht="17.25" x14ac:dyDescent="0.35">
      <c r="A243" s="766"/>
      <c r="B243" s="767"/>
      <c r="C243" s="762"/>
      <c r="D243" s="763"/>
      <c r="E243" s="764"/>
      <c r="F243" s="765"/>
      <c r="G243" s="765"/>
      <c r="H243" s="765"/>
      <c r="I243" s="765"/>
      <c r="J243" s="770"/>
      <c r="K243" s="765"/>
      <c r="L243" s="765"/>
      <c r="M243" s="768"/>
      <c r="N243" s="767"/>
      <c r="O243" s="769"/>
      <c r="P243" s="767"/>
    </row>
    <row r="244" spans="1:16" ht="17.25" x14ac:dyDescent="0.35">
      <c r="A244" s="766"/>
      <c r="B244" s="767"/>
      <c r="C244" s="762"/>
      <c r="D244" s="763"/>
      <c r="E244" s="764"/>
      <c r="F244" s="765"/>
      <c r="G244" s="765"/>
      <c r="H244" s="765"/>
      <c r="I244" s="765"/>
      <c r="J244" s="770"/>
      <c r="K244" s="765"/>
      <c r="L244" s="765"/>
      <c r="M244" s="768"/>
      <c r="N244" s="767"/>
      <c r="O244" s="769"/>
      <c r="P244" s="767"/>
    </row>
    <row r="245" spans="1:16" ht="17.25" x14ac:dyDescent="0.35">
      <c r="A245" s="766"/>
      <c r="B245" s="767"/>
      <c r="C245" s="762"/>
      <c r="D245" s="763"/>
      <c r="E245" s="764"/>
      <c r="F245" s="765"/>
      <c r="G245" s="765"/>
      <c r="H245" s="765"/>
      <c r="I245" s="765"/>
      <c r="J245" s="770"/>
      <c r="K245" s="765"/>
      <c r="L245" s="765"/>
      <c r="M245" s="768"/>
      <c r="N245" s="767"/>
      <c r="O245" s="769"/>
      <c r="P245" s="767"/>
    </row>
    <row r="246" spans="1:16" ht="17.25" x14ac:dyDescent="0.35">
      <c r="A246" s="766"/>
      <c r="B246" s="767"/>
      <c r="C246" s="762"/>
      <c r="D246" s="763"/>
      <c r="E246" s="764"/>
      <c r="F246" s="765"/>
      <c r="G246" s="765"/>
      <c r="H246" s="765"/>
      <c r="I246" s="765"/>
      <c r="J246" s="770"/>
      <c r="K246" s="765"/>
      <c r="L246" s="765"/>
      <c r="M246" s="768"/>
      <c r="N246" s="767"/>
      <c r="O246" s="769"/>
      <c r="P246" s="767"/>
    </row>
    <row r="247" spans="1:16" ht="17.25" x14ac:dyDescent="0.35">
      <c r="A247" s="766"/>
      <c r="B247" s="767"/>
      <c r="C247" s="762"/>
      <c r="D247" s="763"/>
      <c r="E247" s="764"/>
      <c r="F247" s="765"/>
      <c r="G247" s="765"/>
      <c r="H247" s="765"/>
      <c r="I247" s="765"/>
      <c r="J247" s="770"/>
      <c r="K247" s="765"/>
      <c r="L247" s="765"/>
      <c r="M247" s="768"/>
      <c r="N247" s="767"/>
      <c r="O247" s="769"/>
      <c r="P247" s="767"/>
    </row>
    <row r="248" spans="1:16" ht="17.25" x14ac:dyDescent="0.35">
      <c r="A248" s="766"/>
      <c r="B248" s="767"/>
      <c r="C248" s="762"/>
      <c r="D248" s="763"/>
      <c r="E248" s="764"/>
      <c r="F248" s="765"/>
      <c r="G248" s="765"/>
      <c r="H248" s="765"/>
      <c r="I248" s="765"/>
      <c r="J248" s="770"/>
      <c r="K248" s="765"/>
      <c r="L248" s="765"/>
      <c r="M248" s="768"/>
      <c r="N248" s="767"/>
      <c r="O248" s="769"/>
      <c r="P248" s="767"/>
    </row>
    <row r="249" spans="1:16" ht="17.25" x14ac:dyDescent="0.35">
      <c r="A249" s="766"/>
      <c r="B249" s="767"/>
      <c r="C249" s="762"/>
      <c r="D249" s="763"/>
      <c r="E249" s="764"/>
      <c r="F249" s="765"/>
      <c r="G249" s="765"/>
      <c r="H249" s="765"/>
      <c r="I249" s="765"/>
      <c r="J249" s="770"/>
      <c r="K249" s="765"/>
      <c r="L249" s="765"/>
      <c r="M249" s="768"/>
      <c r="N249" s="767"/>
      <c r="O249" s="769"/>
      <c r="P249" s="767"/>
    </row>
    <row r="250" spans="1:16" ht="17.25" x14ac:dyDescent="0.35">
      <c r="A250" s="766"/>
      <c r="B250" s="767"/>
      <c r="C250" s="762"/>
      <c r="D250" s="763"/>
      <c r="E250" s="764"/>
      <c r="F250" s="765"/>
      <c r="G250" s="765"/>
      <c r="H250" s="765"/>
      <c r="I250" s="765"/>
      <c r="J250" s="770"/>
      <c r="K250" s="765"/>
      <c r="L250" s="765"/>
      <c r="M250" s="768"/>
      <c r="N250" s="767"/>
      <c r="O250" s="769"/>
      <c r="P250" s="767"/>
    </row>
    <row r="251" spans="1:16" ht="17.25" x14ac:dyDescent="0.35">
      <c r="A251" s="766"/>
      <c r="B251" s="767"/>
      <c r="C251" s="762"/>
      <c r="D251" s="763"/>
      <c r="E251" s="764"/>
      <c r="F251" s="765"/>
      <c r="G251" s="765"/>
      <c r="H251" s="765"/>
      <c r="I251" s="765"/>
      <c r="J251" s="770"/>
      <c r="K251" s="765"/>
      <c r="L251" s="765"/>
      <c r="M251" s="768"/>
      <c r="N251" s="767"/>
      <c r="O251" s="769"/>
      <c r="P251" s="767"/>
    </row>
    <row r="252" spans="1:16" ht="17.25" x14ac:dyDescent="0.35">
      <c r="A252" s="766"/>
      <c r="B252" s="767"/>
      <c r="C252" s="762"/>
      <c r="D252" s="763"/>
      <c r="E252" s="764"/>
      <c r="F252" s="765"/>
      <c r="G252" s="765"/>
      <c r="H252" s="765"/>
      <c r="I252" s="765"/>
      <c r="J252" s="770"/>
      <c r="K252" s="765"/>
      <c r="L252" s="765"/>
      <c r="M252" s="768"/>
      <c r="N252" s="767"/>
      <c r="O252" s="769"/>
      <c r="P252" s="767"/>
    </row>
    <row r="253" spans="1:16" ht="17.25" x14ac:dyDescent="0.35">
      <c r="A253" s="766"/>
      <c r="B253" s="767"/>
      <c r="C253" s="762"/>
      <c r="D253" s="763"/>
      <c r="E253" s="764"/>
      <c r="F253" s="765"/>
      <c r="G253" s="765"/>
      <c r="H253" s="765"/>
      <c r="I253" s="765"/>
      <c r="J253" s="770"/>
      <c r="K253" s="765"/>
      <c r="L253" s="765"/>
      <c r="M253" s="768"/>
      <c r="N253" s="767"/>
      <c r="O253" s="769"/>
      <c r="P253" s="767"/>
    </row>
    <row r="254" spans="1:16" x14ac:dyDescent="0.25">
      <c r="J254" s="270"/>
    </row>
    <row r="255" spans="1:16" x14ac:dyDescent="0.25">
      <c r="J255" s="270"/>
    </row>
    <row r="256" spans="1:16" x14ac:dyDescent="0.25">
      <c r="J256" s="270"/>
    </row>
    <row r="257" spans="10:10" x14ac:dyDescent="0.25">
      <c r="J257" s="270"/>
    </row>
    <row r="258" spans="10:10" x14ac:dyDescent="0.25">
      <c r="J258" s="270"/>
    </row>
    <row r="259" spans="10:10" x14ac:dyDescent="0.25">
      <c r="J259" s="270"/>
    </row>
    <row r="260" spans="10:10" x14ac:dyDescent="0.25">
      <c r="J260" s="270"/>
    </row>
    <row r="261" spans="10:10" x14ac:dyDescent="0.25">
      <c r="J261" s="270"/>
    </row>
    <row r="262" spans="10:10" x14ac:dyDescent="0.25">
      <c r="J262" s="270"/>
    </row>
    <row r="263" spans="10:10" x14ac:dyDescent="0.25">
      <c r="J263" s="270"/>
    </row>
    <row r="264" spans="10:10" x14ac:dyDescent="0.25">
      <c r="J264" s="270"/>
    </row>
    <row r="265" spans="10:10" x14ac:dyDescent="0.25">
      <c r="J265" s="270"/>
    </row>
    <row r="266" spans="10:10" x14ac:dyDescent="0.25">
      <c r="J266" s="270"/>
    </row>
    <row r="267" spans="10:10" x14ac:dyDescent="0.25">
      <c r="J267" s="270"/>
    </row>
    <row r="268" spans="10:10" x14ac:dyDescent="0.25">
      <c r="J268" s="270"/>
    </row>
    <row r="269" spans="10:10" x14ac:dyDescent="0.25">
      <c r="J269" s="270"/>
    </row>
    <row r="270" spans="10:10" x14ac:dyDescent="0.25">
      <c r="J270" s="270"/>
    </row>
    <row r="271" spans="10:10" x14ac:dyDescent="0.25">
      <c r="J271" s="270"/>
    </row>
    <row r="272" spans="10:10" x14ac:dyDescent="0.25">
      <c r="J272" s="270"/>
    </row>
    <row r="273" spans="10:10" x14ac:dyDescent="0.25">
      <c r="J273" s="270"/>
    </row>
    <row r="274" spans="10:10" x14ac:dyDescent="0.25">
      <c r="J274" s="270"/>
    </row>
    <row r="275" spans="10:10" x14ac:dyDescent="0.25">
      <c r="J275" s="270"/>
    </row>
    <row r="276" spans="10:10" x14ac:dyDescent="0.25">
      <c r="J276" s="270"/>
    </row>
    <row r="277" spans="10:10" x14ac:dyDescent="0.25">
      <c r="J277" s="270"/>
    </row>
    <row r="278" spans="10:10" x14ac:dyDescent="0.25">
      <c r="J278" s="270"/>
    </row>
    <row r="279" spans="10:10" x14ac:dyDescent="0.25">
      <c r="J279" s="270"/>
    </row>
    <row r="280" spans="10:10" x14ac:dyDescent="0.25">
      <c r="J280" s="270"/>
    </row>
    <row r="281" spans="10:10" x14ac:dyDescent="0.25">
      <c r="J281" s="270"/>
    </row>
    <row r="282" spans="10:10" x14ac:dyDescent="0.25">
      <c r="J282" s="270"/>
    </row>
    <row r="283" spans="10:10" x14ac:dyDescent="0.25">
      <c r="J283" s="270"/>
    </row>
    <row r="284" spans="10:10" x14ac:dyDescent="0.25">
      <c r="J284" s="270"/>
    </row>
    <row r="285" spans="10:10" x14ac:dyDescent="0.25">
      <c r="J285" s="270"/>
    </row>
  </sheetData>
  <autoFilter ref="A6:BI93" xr:uid="{E37DDC12-4272-49D3-ADA7-55B0F4980E56}"/>
  <mergeCells count="110">
    <mergeCell ref="A82:P82"/>
    <mergeCell ref="B81:D81"/>
    <mergeCell ref="A76:A81"/>
    <mergeCell ref="B73:D73"/>
    <mergeCell ref="B66:D66"/>
    <mergeCell ref="B46:D46"/>
    <mergeCell ref="B137:D137"/>
    <mergeCell ref="B153:D153"/>
    <mergeCell ref="B179:D179"/>
    <mergeCell ref="B187:D187"/>
    <mergeCell ref="B191:D191"/>
    <mergeCell ref="B195:D195"/>
    <mergeCell ref="B92:D92"/>
    <mergeCell ref="B101:D101"/>
    <mergeCell ref="B106:D106"/>
    <mergeCell ref="B116:D116"/>
    <mergeCell ref="B130:D130"/>
    <mergeCell ref="B135:C135"/>
    <mergeCell ref="B136:C136"/>
    <mergeCell ref="B87:C87"/>
    <mergeCell ref="B91:C91"/>
    <mergeCell ref="B97:C97"/>
    <mergeCell ref="B100:C100"/>
    <mergeCell ref="B112:C112"/>
    <mergeCell ref="B105:C105"/>
    <mergeCell ref="B144:D144"/>
    <mergeCell ref="B9:D9"/>
    <mergeCell ref="B15:D15"/>
    <mergeCell ref="B14:D14"/>
    <mergeCell ref="B16:D16"/>
    <mergeCell ref="A183:A187"/>
    <mergeCell ref="A190:A191"/>
    <mergeCell ref="A188:B188"/>
    <mergeCell ref="A138:P138"/>
    <mergeCell ref="B170:D170"/>
    <mergeCell ref="B141:C141"/>
    <mergeCell ref="B143:C143"/>
    <mergeCell ref="B148:C148"/>
    <mergeCell ref="B157:C157"/>
    <mergeCell ref="B164:C164"/>
    <mergeCell ref="B167:C167"/>
    <mergeCell ref="B169:C169"/>
    <mergeCell ref="B176:C176"/>
    <mergeCell ref="A131:P131"/>
    <mergeCell ref="B63:C63"/>
    <mergeCell ref="A180:P180"/>
    <mergeCell ref="A173:A179"/>
    <mergeCell ref="A154:P154"/>
    <mergeCell ref="A156:A170"/>
    <mergeCell ref="B17:D17"/>
    <mergeCell ref="B65:C65"/>
    <mergeCell ref="B70:C70"/>
    <mergeCell ref="B39:D39"/>
    <mergeCell ref="B45:D45"/>
    <mergeCell ref="B57:C57"/>
    <mergeCell ref="B59:C59"/>
    <mergeCell ref="B61:C61"/>
    <mergeCell ref="B24:D24"/>
    <mergeCell ref="B31:D31"/>
    <mergeCell ref="B32:D32"/>
    <mergeCell ref="B33:D33"/>
    <mergeCell ref="B34:D34"/>
    <mergeCell ref="B50:C50"/>
    <mergeCell ref="B51:C51"/>
    <mergeCell ref="A2:Q2"/>
    <mergeCell ref="A4:Q4"/>
    <mergeCell ref="A5:Q5"/>
    <mergeCell ref="A171:P171"/>
    <mergeCell ref="A109:A116"/>
    <mergeCell ref="A7:A17"/>
    <mergeCell ref="A20:A34"/>
    <mergeCell ref="A37:A46"/>
    <mergeCell ref="A52:P52"/>
    <mergeCell ref="A18:P18"/>
    <mergeCell ref="A35:P35"/>
    <mergeCell ref="A84:A92"/>
    <mergeCell ref="A117:P117"/>
    <mergeCell ref="A69:A73"/>
    <mergeCell ref="A96:A101"/>
    <mergeCell ref="A67:P67"/>
    <mergeCell ref="A74:P74"/>
    <mergeCell ref="A93:P93"/>
    <mergeCell ref="B72:C72"/>
    <mergeCell ref="B77:C77"/>
    <mergeCell ref="B80:C80"/>
    <mergeCell ref="A54:A66"/>
    <mergeCell ref="A145:P145"/>
    <mergeCell ref="A49:A51"/>
    <mergeCell ref="A208:P208"/>
    <mergeCell ref="A198:A200"/>
    <mergeCell ref="A194:A195"/>
    <mergeCell ref="A196:P196"/>
    <mergeCell ref="A104:A106"/>
    <mergeCell ref="A107:P107"/>
    <mergeCell ref="A201:P201"/>
    <mergeCell ref="A102:P102"/>
    <mergeCell ref="A140:A144"/>
    <mergeCell ref="A133:A137"/>
    <mergeCell ref="B200:C200"/>
    <mergeCell ref="A204:C207"/>
    <mergeCell ref="B149:C149"/>
    <mergeCell ref="A152:A153"/>
    <mergeCell ref="A150:P150"/>
    <mergeCell ref="A192:B192"/>
    <mergeCell ref="B178:C178"/>
    <mergeCell ref="B121:C121"/>
    <mergeCell ref="B129:C129"/>
    <mergeCell ref="A120:A130"/>
    <mergeCell ref="B115:C115"/>
    <mergeCell ref="A147:A149"/>
  </mergeCells>
  <conditionalFormatting sqref="B128">
    <cfRule type="duplicateValues" dxfId="48" priority="11"/>
  </conditionalFormatting>
  <conditionalFormatting sqref="C128">
    <cfRule type="duplicateValues" dxfId="47" priority="10"/>
  </conditionalFormatting>
  <conditionalFormatting sqref="D10:D11">
    <cfRule type="duplicateValues" dxfId="46" priority="13"/>
  </conditionalFormatting>
  <conditionalFormatting sqref="D13">
    <cfRule type="duplicateValues" dxfId="45" priority="12"/>
  </conditionalFormatting>
  <conditionalFormatting sqref="D29">
    <cfRule type="duplicateValues" dxfId="44" priority="14"/>
  </conditionalFormatting>
  <conditionalFormatting sqref="R30">
    <cfRule type="duplicateValues" dxfId="43" priority="9"/>
  </conditionalFormatting>
  <conditionalFormatting sqref="S30">
    <cfRule type="duplicateValues" dxfId="42" priority="8"/>
  </conditionalFormatting>
  <conditionalFormatting sqref="S12">
    <cfRule type="duplicateValues" dxfId="41" priority="7"/>
  </conditionalFormatting>
  <conditionalFormatting sqref="C12">
    <cfRule type="duplicateValues" dxfId="40" priority="6"/>
  </conditionalFormatting>
  <conditionalFormatting sqref="S13">
    <cfRule type="duplicateValues" dxfId="39" priority="3"/>
  </conditionalFormatting>
  <conditionalFormatting sqref="D12">
    <cfRule type="duplicateValues" dxfId="38" priority="2"/>
  </conditionalFormatting>
  <conditionalFormatting sqref="D30">
    <cfRule type="duplicateValues" dxfId="37" priority="1"/>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1" max="15" man="1"/>
    <brk id="66" max="15" man="1"/>
    <brk id="82" max="15" man="1"/>
    <brk id="102" max="15" man="1"/>
    <brk id="117" max="15" man="1"/>
    <brk id="145" max="15" man="1"/>
    <brk id="171"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V77"/>
  <sheetViews>
    <sheetView topLeftCell="M49" zoomScale="80" zoomScaleNormal="80" workbookViewId="0">
      <selection activeCell="AH8" sqref="AH8"/>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customWidth="1"/>
    <col min="8" max="8" width="16.85546875" style="237" customWidth="1"/>
    <col min="9" max="9" width="20.28515625" style="237"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22" width="15.85546875" customWidth="1"/>
    <col min="23" max="33" width="9.140625" customWidth="1"/>
  </cols>
  <sheetData>
    <row r="1" spans="1:21" ht="30.75" x14ac:dyDescent="0.25">
      <c r="A1" s="1044" t="s">
        <v>368</v>
      </c>
      <c r="B1" s="1045"/>
      <c r="C1" s="1045"/>
      <c r="D1" s="1045"/>
      <c r="E1" s="1045"/>
      <c r="F1" s="1045"/>
      <c r="G1" s="1045"/>
      <c r="H1" s="1045"/>
      <c r="I1" s="1045"/>
      <c r="J1" s="1045"/>
      <c r="K1" s="1045"/>
      <c r="L1" s="1045"/>
      <c r="M1" s="1045"/>
      <c r="N1" s="1045"/>
      <c r="O1" s="1045"/>
      <c r="P1" s="1045"/>
      <c r="Q1" s="1045"/>
      <c r="R1" s="1045"/>
      <c r="S1" s="1045"/>
      <c r="T1" s="1045"/>
      <c r="U1" s="1045"/>
    </row>
    <row r="2" spans="1:21" ht="10.5" customHeight="1" x14ac:dyDescent="0.25">
      <c r="A2" s="1023"/>
      <c r="B2" s="1023"/>
      <c r="C2" s="1023"/>
      <c r="D2" s="1023"/>
      <c r="E2" s="1023"/>
      <c r="F2" s="1023"/>
      <c r="G2" s="1023"/>
      <c r="H2" s="1023"/>
      <c r="I2" s="1023"/>
      <c r="J2" s="1023"/>
      <c r="K2" s="1023"/>
      <c r="L2" s="1023"/>
      <c r="M2" s="1023"/>
      <c r="N2" s="1023"/>
      <c r="O2" s="1023"/>
      <c r="P2" s="1023"/>
      <c r="Q2" s="1023"/>
      <c r="R2" s="1023"/>
      <c r="S2" s="1023"/>
      <c r="T2" s="1023"/>
      <c r="U2" s="1023"/>
    </row>
    <row r="3" spans="1:21" ht="17.25" customHeight="1" x14ac:dyDescent="0.25">
      <c r="A3" s="1023"/>
      <c r="B3" s="1023"/>
      <c r="C3" s="1023"/>
      <c r="D3" s="1023"/>
      <c r="E3" s="1023"/>
      <c r="F3" s="1023"/>
      <c r="G3" s="1023"/>
      <c r="H3" s="1023"/>
      <c r="I3" s="1023"/>
      <c r="J3" s="1023"/>
      <c r="K3" s="1023"/>
      <c r="L3" s="1023"/>
      <c r="M3" s="1023"/>
      <c r="N3" s="1023"/>
      <c r="O3" s="1023"/>
      <c r="P3" s="1023"/>
      <c r="Q3" s="1023"/>
      <c r="R3" s="1023"/>
      <c r="S3" s="1023"/>
      <c r="T3" s="1023"/>
      <c r="U3" s="1023"/>
    </row>
    <row r="4" spans="1:21" ht="30.75" x14ac:dyDescent="0.25">
      <c r="A4" s="1021" t="s">
        <v>558</v>
      </c>
      <c r="B4" s="1022"/>
      <c r="C4" s="1022"/>
      <c r="D4" s="1022"/>
      <c r="E4" s="1022"/>
      <c r="F4" s="1022"/>
      <c r="G4" s="1022"/>
      <c r="H4" s="1022"/>
      <c r="I4" s="1022"/>
      <c r="J4" s="1022"/>
      <c r="K4" s="1022"/>
      <c r="L4" s="1022"/>
      <c r="M4" s="1022"/>
      <c r="N4" s="1022"/>
      <c r="O4" s="1022"/>
      <c r="P4" s="1022"/>
      <c r="Q4" s="1022"/>
      <c r="R4" s="1022"/>
      <c r="S4" s="1022"/>
      <c r="T4" s="1022"/>
      <c r="U4" s="1022"/>
    </row>
    <row r="5" spans="1:21" ht="17.25" customHeight="1" x14ac:dyDescent="0.3">
      <c r="A5" s="1024" t="s">
        <v>391</v>
      </c>
      <c r="B5" s="1025"/>
      <c r="C5" s="1025"/>
      <c r="D5" s="1025"/>
      <c r="E5" s="1025"/>
      <c r="F5" s="1025"/>
      <c r="G5" s="1025"/>
      <c r="H5" s="1025"/>
      <c r="I5" s="1025"/>
      <c r="J5" s="1025"/>
      <c r="K5" s="1025"/>
      <c r="L5" s="1025"/>
      <c r="M5" s="1025"/>
      <c r="N5" s="1025"/>
      <c r="O5" s="1025"/>
      <c r="P5" s="1025"/>
      <c r="Q5" s="1025"/>
      <c r="R5" s="1025"/>
      <c r="S5" s="1025"/>
      <c r="T5" s="1025"/>
      <c r="U5" s="1025"/>
    </row>
    <row r="6" spans="1:21" ht="46.5" customHeight="1" thickBot="1" x14ac:dyDescent="0.3">
      <c r="A6" s="1039" t="s">
        <v>554</v>
      </c>
      <c r="B6" s="1039"/>
      <c r="C6" s="1039"/>
      <c r="D6" s="1039"/>
      <c r="E6" s="1039"/>
      <c r="F6" s="1039"/>
      <c r="G6" s="1039"/>
      <c r="H6" s="1039"/>
      <c r="I6" s="1039"/>
      <c r="J6" s="1039"/>
      <c r="K6" s="1039"/>
      <c r="L6" s="1039"/>
      <c r="M6" s="1039"/>
      <c r="N6" s="1039"/>
      <c r="O6" s="1039"/>
      <c r="P6" s="1039"/>
      <c r="Q6" s="1039"/>
      <c r="R6" s="1039"/>
      <c r="S6" s="1039"/>
      <c r="T6" s="1039"/>
      <c r="U6" s="1039"/>
    </row>
    <row r="7" spans="1:21" ht="42" customHeight="1" x14ac:dyDescent="0.25">
      <c r="A7" s="379" t="s">
        <v>63</v>
      </c>
      <c r="B7" s="379" t="s">
        <v>93</v>
      </c>
      <c r="C7" s="379" t="s">
        <v>171</v>
      </c>
      <c r="D7" s="379" t="s">
        <v>519</v>
      </c>
      <c r="E7" s="501" t="s">
        <v>544</v>
      </c>
      <c r="F7" s="501" t="s">
        <v>387</v>
      </c>
      <c r="G7" s="379" t="s">
        <v>24</v>
      </c>
      <c r="H7" s="379" t="s">
        <v>367</v>
      </c>
      <c r="I7" s="379" t="s">
        <v>42</v>
      </c>
      <c r="J7" s="379" t="s">
        <v>25</v>
      </c>
      <c r="K7" s="379" t="s">
        <v>237</v>
      </c>
      <c r="L7" s="380" t="s">
        <v>390</v>
      </c>
      <c r="M7" s="1026" t="s">
        <v>177</v>
      </c>
      <c r="N7" s="1026"/>
      <c r="O7" s="379" t="s">
        <v>176</v>
      </c>
      <c r="P7" s="379" t="s">
        <v>79</v>
      </c>
      <c r="Q7" s="379" t="s">
        <v>238</v>
      </c>
      <c r="R7" s="380" t="s">
        <v>178</v>
      </c>
      <c r="S7" s="1037" t="s">
        <v>179</v>
      </c>
      <c r="T7" s="1038"/>
      <c r="U7" s="379" t="s">
        <v>28</v>
      </c>
    </row>
    <row r="8" spans="1:21" s="121" customFormat="1" ht="63.75" customHeight="1" x14ac:dyDescent="0.3">
      <c r="A8" s="593" t="s">
        <v>333</v>
      </c>
      <c r="B8" s="316">
        <v>65417.534</v>
      </c>
      <c r="C8" s="316">
        <v>65417.534</v>
      </c>
      <c r="D8" s="316" t="e">
        <v>#REF!</v>
      </c>
      <c r="E8" s="316">
        <v>0</v>
      </c>
      <c r="F8" s="316">
        <v>65417.534</v>
      </c>
      <c r="G8" s="316">
        <v>64932.135594830004</v>
      </c>
      <c r="H8" s="78">
        <v>0.99257999536989583</v>
      </c>
      <c r="I8" s="316">
        <v>485.39840516999539</v>
      </c>
      <c r="J8" s="316">
        <v>60120.39229833</v>
      </c>
      <c r="K8" s="74">
        <v>0.919025659058472</v>
      </c>
      <c r="L8" s="813">
        <v>0.75</v>
      </c>
      <c r="M8" s="75" t="s">
        <v>86</v>
      </c>
      <c r="N8" s="818">
        <v>1.225367545411296</v>
      </c>
      <c r="O8" s="73">
        <v>4811.7432965000044</v>
      </c>
      <c r="P8" s="73">
        <v>22319.720423430001</v>
      </c>
      <c r="Q8" s="570">
        <v>0.34118865476387417</v>
      </c>
      <c r="R8" s="812">
        <v>0.62</v>
      </c>
      <c r="S8" s="77" t="s">
        <v>88</v>
      </c>
      <c r="T8" s="378">
        <v>0.55030428187721636</v>
      </c>
      <c r="U8" s="316" t="e">
        <v>#REF!</v>
      </c>
    </row>
    <row r="9" spans="1:21" s="121" customFormat="1" ht="54.75" customHeight="1" x14ac:dyDescent="0.3">
      <c r="A9" s="593" t="s">
        <v>334</v>
      </c>
      <c r="B9" s="316">
        <v>247285.820725</v>
      </c>
      <c r="C9" s="316">
        <v>262285.820725</v>
      </c>
      <c r="D9" s="316" t="e">
        <v>#REF!</v>
      </c>
      <c r="E9" s="316">
        <v>0</v>
      </c>
      <c r="F9" s="316">
        <v>262285.820725</v>
      </c>
      <c r="G9" s="316">
        <v>168738.82653655001</v>
      </c>
      <c r="H9" s="78">
        <v>0.64333949151398606</v>
      </c>
      <c r="I9" s="316">
        <v>93546.994188449986</v>
      </c>
      <c r="J9" s="316">
        <v>167201.68760800001</v>
      </c>
      <c r="K9" s="74">
        <v>0.63747894242177394</v>
      </c>
      <c r="L9" s="75">
        <v>0.75</v>
      </c>
      <c r="M9" s="75" t="s">
        <v>29</v>
      </c>
      <c r="N9" s="914">
        <v>0.84997192322903192</v>
      </c>
      <c r="O9" s="73">
        <v>1537.1389285500045</v>
      </c>
      <c r="P9" s="73">
        <v>34731.358941669998</v>
      </c>
      <c r="Q9" s="570">
        <v>0.13241798144355255</v>
      </c>
      <c r="R9" s="80">
        <v>0.62</v>
      </c>
      <c r="S9" s="77" t="s">
        <v>88</v>
      </c>
      <c r="T9" s="378">
        <v>0.21357738942508475</v>
      </c>
      <c r="U9" s="316" t="e">
        <v>#REF!</v>
      </c>
    </row>
    <row r="10" spans="1:21" s="121" customFormat="1" ht="34.5" customHeight="1" x14ac:dyDescent="0.3">
      <c r="A10" s="593" t="s">
        <v>335</v>
      </c>
      <c r="B10" s="316">
        <v>58146.076991000002</v>
      </c>
      <c r="C10" s="316">
        <v>58146.076991000002</v>
      </c>
      <c r="D10" s="316" t="e">
        <v>#REF!</v>
      </c>
      <c r="E10" s="316">
        <v>0</v>
      </c>
      <c r="F10" s="316">
        <v>58146.076991000002</v>
      </c>
      <c r="G10" s="316">
        <v>47275.777404</v>
      </c>
      <c r="H10" s="78">
        <v>0.81305188329932332</v>
      </c>
      <c r="I10" s="316">
        <v>10870.299587000001</v>
      </c>
      <c r="J10" s="316">
        <v>45636.234598000003</v>
      </c>
      <c r="K10" s="74">
        <v>0.78485491987814926</v>
      </c>
      <c r="L10" s="75">
        <v>0.75</v>
      </c>
      <c r="M10" s="75" t="s">
        <v>86</v>
      </c>
      <c r="N10" s="814">
        <v>1.0464732265041989</v>
      </c>
      <c r="O10" s="73">
        <v>1639.5428059999977</v>
      </c>
      <c r="P10" s="73">
        <v>18521.686890500001</v>
      </c>
      <c r="Q10" s="570">
        <v>0.31853717136182436</v>
      </c>
      <c r="R10" s="80">
        <v>0.62</v>
      </c>
      <c r="S10" s="77" t="s">
        <v>88</v>
      </c>
      <c r="T10" s="378">
        <v>0.51376963122874897</v>
      </c>
      <c r="U10" s="316" t="e">
        <v>#REF!</v>
      </c>
    </row>
    <row r="11" spans="1:21" s="121" customFormat="1" ht="34.5" customHeight="1" x14ac:dyDescent="0.3">
      <c r="A11" s="593" t="s">
        <v>541</v>
      </c>
      <c r="B11" s="316">
        <v>3000</v>
      </c>
      <c r="C11" s="316">
        <v>3000</v>
      </c>
      <c r="D11" s="316"/>
      <c r="E11" s="316">
        <v>0</v>
      </c>
      <c r="F11" s="316">
        <v>3000</v>
      </c>
      <c r="G11" s="316">
        <v>2999.9999999699999</v>
      </c>
      <c r="H11" s="78">
        <v>0.99999999999</v>
      </c>
      <c r="I11" s="316">
        <v>3.0000137485330924E-8</v>
      </c>
      <c r="J11" s="316">
        <v>2132.7804050700001</v>
      </c>
      <c r="K11" s="74">
        <v>0.71092680169</v>
      </c>
      <c r="L11" s="75">
        <v>0.75</v>
      </c>
      <c r="M11" s="75" t="s">
        <v>29</v>
      </c>
      <c r="N11" s="591">
        <v>0.94790240225333333</v>
      </c>
      <c r="O11" s="73"/>
      <c r="P11" s="73">
        <v>1549.5699806700002</v>
      </c>
      <c r="Q11" s="570">
        <v>0.51652332689000002</v>
      </c>
      <c r="R11" s="80"/>
      <c r="S11" s="77" t="s">
        <v>88</v>
      </c>
      <c r="T11" s="378"/>
      <c r="U11" s="316"/>
    </row>
    <row r="12" spans="1:21" s="121" customFormat="1" ht="42" customHeight="1" x14ac:dyDescent="0.3">
      <c r="A12" s="593" t="s">
        <v>308</v>
      </c>
      <c r="B12" s="316">
        <v>97372.3</v>
      </c>
      <c r="C12" s="316">
        <v>109372.29999999999</v>
      </c>
      <c r="D12" s="316">
        <v>0</v>
      </c>
      <c r="E12" s="316">
        <v>0</v>
      </c>
      <c r="F12" s="316">
        <v>109372.29999999999</v>
      </c>
      <c r="G12" s="316">
        <v>92004.702590740009</v>
      </c>
      <c r="H12" s="78">
        <v>0.84120661804442276</v>
      </c>
      <c r="I12" s="316">
        <v>17367.597409259979</v>
      </c>
      <c r="J12" s="316">
        <v>82778.315240970012</v>
      </c>
      <c r="K12" s="78">
        <v>0.75684899413260964</v>
      </c>
      <c r="L12" s="75">
        <v>0.75</v>
      </c>
      <c r="M12" s="79" t="s">
        <v>86</v>
      </c>
      <c r="N12" s="351">
        <v>1.0091319921768129</v>
      </c>
      <c r="O12" s="73">
        <v>9226.3873497699969</v>
      </c>
      <c r="P12" s="73">
        <v>36006.855395580002</v>
      </c>
      <c r="Q12" s="571">
        <v>0.32921366191970003</v>
      </c>
      <c r="R12" s="80">
        <v>0.62</v>
      </c>
      <c r="S12" s="77" t="s">
        <v>88</v>
      </c>
      <c r="T12" s="915">
        <v>0.53098977728983876</v>
      </c>
      <c r="U12" s="316" t="e">
        <v>#REF!</v>
      </c>
    </row>
    <row r="13" spans="1:21" s="121" customFormat="1" ht="42" customHeight="1" x14ac:dyDescent="0.3">
      <c r="A13" s="593" t="s">
        <v>337</v>
      </c>
      <c r="B13" s="316">
        <v>3826</v>
      </c>
      <c r="C13" s="316">
        <v>3826</v>
      </c>
      <c r="D13" s="316" t="e">
        <v>#REF!</v>
      </c>
      <c r="E13" s="316">
        <v>0</v>
      </c>
      <c r="F13" s="316">
        <v>3826</v>
      </c>
      <c r="G13" s="316">
        <v>3821.8251300000002</v>
      </c>
      <c r="H13" s="78">
        <v>0.99890881599581816</v>
      </c>
      <c r="I13" s="316">
        <v>4.174869999999828</v>
      </c>
      <c r="J13" s="316">
        <v>3595.770227</v>
      </c>
      <c r="K13" s="78">
        <v>0.93982494171458442</v>
      </c>
      <c r="L13" s="75">
        <v>0.75</v>
      </c>
      <c r="M13" s="75" t="s">
        <v>86</v>
      </c>
      <c r="N13" s="818">
        <v>1.2530999222861126</v>
      </c>
      <c r="O13" s="73">
        <v>226.05490300000019</v>
      </c>
      <c r="P13" s="73">
        <v>2179.8750890000001</v>
      </c>
      <c r="Q13" s="571">
        <v>0.56975302901202307</v>
      </c>
      <c r="R13" s="80">
        <v>0.62</v>
      </c>
      <c r="S13" s="77" t="s">
        <v>29</v>
      </c>
      <c r="T13" s="824">
        <v>0.91895649840648885</v>
      </c>
      <c r="U13" s="316" t="e">
        <v>#REF!</v>
      </c>
    </row>
    <row r="14" spans="1:21" s="121" customFormat="1" ht="54" customHeight="1" x14ac:dyDescent="0.3">
      <c r="A14" s="593" t="s">
        <v>553</v>
      </c>
      <c r="B14" s="316">
        <v>34899.554799999998</v>
      </c>
      <c r="C14" s="316">
        <v>34899.554799999998</v>
      </c>
      <c r="D14" s="592" t="e">
        <v>#REF!</v>
      </c>
      <c r="E14" s="592">
        <v>0</v>
      </c>
      <c r="F14" s="316">
        <v>34899.554799999998</v>
      </c>
      <c r="G14" s="316">
        <v>34538.137725330002</v>
      </c>
      <c r="H14" s="78">
        <v>0.9896440777900698</v>
      </c>
      <c r="I14" s="316">
        <v>361.41707466999651</v>
      </c>
      <c r="J14" s="316">
        <v>34048.964896999998</v>
      </c>
      <c r="K14" s="78">
        <v>0.97562748556895629</v>
      </c>
      <c r="L14" s="75">
        <v>0.75</v>
      </c>
      <c r="M14" s="79" t="s">
        <v>86</v>
      </c>
      <c r="N14" s="814">
        <v>1.300836647425275</v>
      </c>
      <c r="O14" s="73">
        <v>489.17282833000354</v>
      </c>
      <c r="P14" s="73">
        <v>19398.077766999999</v>
      </c>
      <c r="Q14" s="571">
        <v>0.555825937556086</v>
      </c>
      <c r="R14" s="80">
        <v>0.62</v>
      </c>
      <c r="S14" s="77" t="s">
        <v>29</v>
      </c>
      <c r="T14" s="824">
        <v>0.8964934476711065</v>
      </c>
      <c r="U14" s="316" t="e">
        <v>#REF!</v>
      </c>
    </row>
    <row r="15" spans="1:21" s="121" customFormat="1" ht="42" customHeight="1" x14ac:dyDescent="0.3">
      <c r="A15" s="366" t="s">
        <v>280</v>
      </c>
      <c r="B15" s="368">
        <v>509947.28651599993</v>
      </c>
      <c r="C15" s="368">
        <v>536947.28651599993</v>
      </c>
      <c r="D15" s="370" t="e">
        <v>#REF!</v>
      </c>
      <c r="E15" s="370">
        <v>0</v>
      </c>
      <c r="F15" s="368">
        <v>536947.28651599993</v>
      </c>
      <c r="G15" s="368">
        <v>414311.40498142008</v>
      </c>
      <c r="H15" s="371">
        <v>0.77160536124447754</v>
      </c>
      <c r="I15" s="368">
        <v>122635.88153457985</v>
      </c>
      <c r="J15" s="368">
        <v>395514.14527436998</v>
      </c>
      <c r="K15" s="372">
        <v>0.73659771677155961</v>
      </c>
      <c r="L15" s="372">
        <v>0.75</v>
      </c>
      <c r="M15" s="381" t="s">
        <v>29</v>
      </c>
      <c r="N15" s="914">
        <v>0.98213028902874611</v>
      </c>
      <c r="O15" s="368">
        <v>18797.259707050107</v>
      </c>
      <c r="P15" s="369">
        <v>134707.14448784999</v>
      </c>
      <c r="Q15" s="381">
        <v>0.25087591998443964</v>
      </c>
      <c r="R15" s="372">
        <v>0.62</v>
      </c>
      <c r="S15" s="372" t="s">
        <v>88</v>
      </c>
      <c r="T15" s="378">
        <v>0.40463858062006397</v>
      </c>
      <c r="U15" s="409" t="e">
        <v>#REF!</v>
      </c>
    </row>
    <row r="16" spans="1:21" s="121" customFormat="1" ht="57" hidden="1" customHeight="1" x14ac:dyDescent="0.3">
      <c r="A16" s="364" t="s">
        <v>333</v>
      </c>
      <c r="B16" s="316">
        <v>0</v>
      </c>
      <c r="C16" s="316">
        <v>0</v>
      </c>
      <c r="D16" s="317" t="e">
        <v>#REF!</v>
      </c>
      <c r="E16" s="317">
        <v>0</v>
      </c>
      <c r="F16" s="317">
        <v>0</v>
      </c>
      <c r="G16" s="317">
        <v>0</v>
      </c>
      <c r="H16" s="78">
        <v>0</v>
      </c>
      <c r="I16" s="317">
        <v>0</v>
      </c>
      <c r="J16" s="316">
        <v>0</v>
      </c>
      <c r="K16" s="78">
        <v>0</v>
      </c>
      <c r="L16" s="75">
        <v>0.75</v>
      </c>
      <c r="M16" s="79" t="s">
        <v>88</v>
      </c>
      <c r="N16" s="578">
        <v>0</v>
      </c>
      <c r="O16" s="73">
        <v>0</v>
      </c>
      <c r="P16" s="73">
        <v>0</v>
      </c>
      <c r="Q16" s="571">
        <v>0</v>
      </c>
      <c r="R16" s="376">
        <v>0.62</v>
      </c>
      <c r="S16" s="377" t="s">
        <v>88</v>
      </c>
      <c r="T16" s="577">
        <v>0</v>
      </c>
      <c r="U16" s="316">
        <v>0</v>
      </c>
    </row>
    <row r="17" spans="1:21" s="121" customFormat="1" ht="59.25" hidden="1" customHeight="1" thickBot="1" x14ac:dyDescent="0.3">
      <c r="A17" s="364" t="s">
        <v>334</v>
      </c>
      <c r="B17" s="316">
        <v>0</v>
      </c>
      <c r="C17" s="316">
        <v>0</v>
      </c>
      <c r="D17" s="317" t="e">
        <v>#REF!</v>
      </c>
      <c r="E17" s="317">
        <v>0</v>
      </c>
      <c r="F17" s="316">
        <v>0</v>
      </c>
      <c r="G17" s="316">
        <v>0</v>
      </c>
      <c r="H17" s="78">
        <v>0</v>
      </c>
      <c r="I17" s="316">
        <v>0</v>
      </c>
      <c r="J17" s="316">
        <v>0</v>
      </c>
      <c r="K17" s="78">
        <v>0</v>
      </c>
      <c r="L17" s="75">
        <v>0.75</v>
      </c>
      <c r="M17" s="79" t="s">
        <v>88</v>
      </c>
      <c r="N17" s="578">
        <v>0</v>
      </c>
      <c r="O17" s="73">
        <v>0</v>
      </c>
      <c r="P17" s="73">
        <v>0</v>
      </c>
      <c r="Q17" s="571">
        <v>0</v>
      </c>
      <c r="R17" s="341">
        <v>0.62</v>
      </c>
      <c r="S17" s="311" t="s">
        <v>88</v>
      </c>
      <c r="T17" s="583">
        <v>0</v>
      </c>
      <c r="U17" s="316">
        <v>0</v>
      </c>
    </row>
    <row r="18" spans="1:21" s="122" customFormat="1" ht="33.75" hidden="1" customHeight="1" thickBot="1" x14ac:dyDescent="0.4">
      <c r="A18" s="382" t="s">
        <v>370</v>
      </c>
      <c r="B18" s="383">
        <v>0</v>
      </c>
      <c r="C18" s="383">
        <v>0</v>
      </c>
      <c r="D18" s="383" t="e">
        <v>#REF!</v>
      </c>
      <c r="E18" s="383">
        <v>0</v>
      </c>
      <c r="F18" s="383">
        <v>0</v>
      </c>
      <c r="G18" s="383">
        <v>0</v>
      </c>
      <c r="H18" s="384">
        <v>0</v>
      </c>
      <c r="I18" s="383">
        <v>0</v>
      </c>
      <c r="J18" s="383">
        <v>0</v>
      </c>
      <c r="K18" s="385">
        <v>0</v>
      </c>
      <c r="L18" s="386">
        <v>0.75</v>
      </c>
      <c r="M18" s="387" t="s">
        <v>88</v>
      </c>
      <c r="N18" s="920">
        <v>0</v>
      </c>
      <c r="O18" s="388">
        <v>0</v>
      </c>
      <c r="P18" s="388">
        <v>0</v>
      </c>
      <c r="Q18" s="387">
        <v>0</v>
      </c>
      <c r="R18" s="386">
        <v>0.62</v>
      </c>
      <c r="S18" s="386" t="s">
        <v>88</v>
      </c>
      <c r="T18" s="584">
        <v>0</v>
      </c>
      <c r="U18" s="409">
        <v>0</v>
      </c>
    </row>
    <row r="19" spans="1:21" s="122" customFormat="1" ht="34.5" customHeight="1" thickBot="1" x14ac:dyDescent="0.4">
      <c r="A19" s="375" t="s">
        <v>69</v>
      </c>
      <c r="B19" s="389">
        <v>509947.28651599993</v>
      </c>
      <c r="C19" s="390">
        <v>536947.28651599993</v>
      </c>
      <c r="D19" s="389" t="e">
        <v>#REF!</v>
      </c>
      <c r="E19" s="389">
        <v>0</v>
      </c>
      <c r="F19" s="391">
        <v>536947.28651599993</v>
      </c>
      <c r="G19" s="390">
        <v>414311.40498142008</v>
      </c>
      <c r="H19" s="392">
        <v>0.77160536124447754</v>
      </c>
      <c r="I19" s="391">
        <v>122635.88153457985</v>
      </c>
      <c r="J19" s="391">
        <v>395514.14527436998</v>
      </c>
      <c r="K19" s="393">
        <v>0.73659771677155961</v>
      </c>
      <c r="L19" s="393">
        <v>0.75</v>
      </c>
      <c r="M19" s="394" t="s">
        <v>29</v>
      </c>
      <c r="N19" s="825">
        <v>0.98213028902874611</v>
      </c>
      <c r="O19" s="391">
        <v>18797.259707050107</v>
      </c>
      <c r="P19" s="395">
        <v>134707.14448784999</v>
      </c>
      <c r="Q19" s="394">
        <v>0.25087591998443964</v>
      </c>
      <c r="R19" s="393">
        <v>0.62</v>
      </c>
      <c r="S19" s="393" t="s">
        <v>88</v>
      </c>
      <c r="T19" s="357">
        <v>0.40463858062006397</v>
      </c>
      <c r="U19" s="410" t="e">
        <v>#REF!</v>
      </c>
    </row>
    <row r="20" spans="1:21" ht="25.5" customHeight="1" x14ac:dyDescent="0.35">
      <c r="A20" s="72" t="s">
        <v>557</v>
      </c>
      <c r="B20" s="72"/>
      <c r="C20" s="352"/>
      <c r="D20" s="352"/>
      <c r="E20" s="352"/>
      <c r="F20" s="242"/>
      <c r="G20" s="242"/>
      <c r="H20" s="233"/>
      <c r="I20" s="233"/>
      <c r="J20" s="72"/>
      <c r="K20" s="72"/>
      <c r="L20" s="72"/>
      <c r="M20" s="72"/>
      <c r="N20" s="72"/>
      <c r="O20" s="72"/>
      <c r="P20" s="72"/>
      <c r="Q20" s="72"/>
      <c r="R20" s="72"/>
      <c r="S20" s="72"/>
      <c r="T20" s="72"/>
      <c r="U20" s="72"/>
    </row>
    <row r="21" spans="1:21" ht="21" customHeight="1" x14ac:dyDescent="0.35">
      <c r="A21" s="313" t="s">
        <v>391</v>
      </c>
      <c r="B21" s="72"/>
      <c r="C21" s="72"/>
      <c r="D21" s="72"/>
      <c r="E21" s="72"/>
      <c r="F21" s="242"/>
      <c r="G21" s="72"/>
      <c r="H21" s="233"/>
      <c r="I21" s="233"/>
      <c r="J21" s="72"/>
      <c r="K21" s="72"/>
      <c r="L21" s="72"/>
      <c r="M21" s="72"/>
      <c r="N21" s="72"/>
      <c r="O21" s="72"/>
      <c r="P21" s="72"/>
      <c r="Q21" s="72"/>
      <c r="R21" s="72"/>
      <c r="S21" s="72"/>
      <c r="T21" s="72"/>
      <c r="U21" s="72"/>
    </row>
    <row r="22" spans="1:21" ht="30.75" customHeight="1" thickBot="1" x14ac:dyDescent="0.3">
      <c r="A22" s="1040" t="s">
        <v>395</v>
      </c>
      <c r="B22" s="1041"/>
      <c r="C22" s="1041"/>
      <c r="D22" s="1041"/>
      <c r="E22" s="1041"/>
      <c r="F22" s="1041"/>
      <c r="G22" s="1041"/>
      <c r="H22" s="1041"/>
      <c r="I22" s="1041"/>
      <c r="J22" s="1041"/>
      <c r="K22" s="1041"/>
      <c r="L22" s="1041"/>
      <c r="M22" s="1041"/>
      <c r="N22" s="1041"/>
      <c r="O22" s="1041"/>
      <c r="P22" s="1041"/>
      <c r="Q22" s="1041"/>
      <c r="R22" s="1041"/>
      <c r="S22" s="1041"/>
      <c r="T22" s="1041"/>
      <c r="U22" s="1041"/>
    </row>
    <row r="23" spans="1:21" ht="42.75" customHeight="1" x14ac:dyDescent="0.25">
      <c r="A23" s="379" t="s">
        <v>63</v>
      </c>
      <c r="B23" s="379" t="s">
        <v>93</v>
      </c>
      <c r="C23" s="379" t="s">
        <v>171</v>
      </c>
      <c r="D23" s="379" t="s">
        <v>519</v>
      </c>
      <c r="E23" s="501" t="s">
        <v>544</v>
      </c>
      <c r="F23" s="501" t="s">
        <v>387</v>
      </c>
      <c r="G23" s="379" t="s">
        <v>24</v>
      </c>
      <c r="H23" s="379" t="s">
        <v>367</v>
      </c>
      <c r="I23" s="379" t="s">
        <v>42</v>
      </c>
      <c r="J23" s="379" t="s">
        <v>25</v>
      </c>
      <c r="K23" s="379" t="s">
        <v>237</v>
      </c>
      <c r="L23" s="380" t="s">
        <v>390</v>
      </c>
      <c r="M23" s="1026" t="s">
        <v>177</v>
      </c>
      <c r="N23" s="1026"/>
      <c r="O23" s="379" t="s">
        <v>176</v>
      </c>
      <c r="P23" s="379" t="s">
        <v>79</v>
      </c>
      <c r="Q23" s="379" t="s">
        <v>238</v>
      </c>
      <c r="R23" s="379" t="s">
        <v>178</v>
      </c>
      <c r="S23" s="1042" t="s">
        <v>179</v>
      </c>
      <c r="T23" s="1043"/>
      <c r="U23" s="379" t="s">
        <v>28</v>
      </c>
    </row>
    <row r="24" spans="1:21" ht="42.75" customHeight="1" x14ac:dyDescent="0.25">
      <c r="A24" s="364" t="s">
        <v>406</v>
      </c>
      <c r="B24" s="73">
        <v>687000.04519999993</v>
      </c>
      <c r="C24" s="73">
        <v>687000.04519999993</v>
      </c>
      <c r="D24" s="73" t="e">
        <v>#REF!</v>
      </c>
      <c r="E24" s="73">
        <v>255600</v>
      </c>
      <c r="F24" s="73">
        <v>431400.04519999993</v>
      </c>
      <c r="G24" s="73">
        <v>423870.80871702998</v>
      </c>
      <c r="H24" s="78">
        <v>0.9825469733562977</v>
      </c>
      <c r="I24" s="73">
        <v>7529.2364829699509</v>
      </c>
      <c r="J24" s="73">
        <v>412194.60967302998</v>
      </c>
      <c r="K24" s="78">
        <v>0.9554811462338485</v>
      </c>
      <c r="L24" s="75">
        <v>0.75</v>
      </c>
      <c r="M24" s="79" t="s">
        <v>86</v>
      </c>
      <c r="N24" s="814">
        <v>1.2739748616451314</v>
      </c>
      <c r="O24" s="73">
        <v>11676.199044000008</v>
      </c>
      <c r="P24" s="73">
        <v>82865.776099220006</v>
      </c>
      <c r="Q24" s="572">
        <v>0.19208569174072032</v>
      </c>
      <c r="R24" s="80">
        <v>0.62</v>
      </c>
      <c r="S24" s="80" t="s">
        <v>88</v>
      </c>
      <c r="T24" s="583">
        <v>0.30981563183987149</v>
      </c>
      <c r="U24" s="316" t="e">
        <v>#REF!</v>
      </c>
    </row>
    <row r="25" spans="1:21" ht="59.25" customHeight="1" x14ac:dyDescent="0.25">
      <c r="A25" s="364" t="s">
        <v>336</v>
      </c>
      <c r="B25" s="73">
        <v>97833.400000000009</v>
      </c>
      <c r="C25" s="73">
        <v>97833.400000000009</v>
      </c>
      <c r="D25" s="73" t="e">
        <v>#REF!</v>
      </c>
      <c r="E25" s="73">
        <v>0</v>
      </c>
      <c r="F25" s="73">
        <v>97833.400000000009</v>
      </c>
      <c r="G25" s="73">
        <v>90885.185127000004</v>
      </c>
      <c r="H25" s="78">
        <v>0.9289791127263286</v>
      </c>
      <c r="I25" s="73">
        <v>6948.2148730000044</v>
      </c>
      <c r="J25" s="73">
        <v>81914.700133000006</v>
      </c>
      <c r="K25" s="78">
        <v>0.83728767612083399</v>
      </c>
      <c r="L25" s="75">
        <v>0.75</v>
      </c>
      <c r="M25" s="79" t="s">
        <v>86</v>
      </c>
      <c r="N25" s="815">
        <v>1.1163835681611121</v>
      </c>
      <c r="O25" s="73">
        <v>8970.4849939999986</v>
      </c>
      <c r="P25" s="73">
        <v>45514.293423370007</v>
      </c>
      <c r="Q25" s="572">
        <v>0.46522244369887994</v>
      </c>
      <c r="R25" s="80">
        <v>0.62</v>
      </c>
      <c r="S25" s="80" t="s">
        <v>29</v>
      </c>
      <c r="T25" s="588">
        <v>0.75035878015948376</v>
      </c>
      <c r="U25" s="316" t="e">
        <v>#REF!</v>
      </c>
    </row>
    <row r="26" spans="1:21" s="121" customFormat="1" ht="63.75" customHeight="1" x14ac:dyDescent="0.3">
      <c r="A26" s="364" t="s">
        <v>404</v>
      </c>
      <c r="B26" s="73">
        <v>43346.400000000001</v>
      </c>
      <c r="C26" s="73">
        <v>43346.400000000001</v>
      </c>
      <c r="D26" s="73" t="e">
        <v>#REF!</v>
      </c>
      <c r="E26" s="73">
        <v>0</v>
      </c>
      <c r="F26" s="73">
        <v>43346.400000000001</v>
      </c>
      <c r="G26" s="73">
        <v>39632.768678250002</v>
      </c>
      <c r="H26" s="78">
        <v>0.91432664946223907</v>
      </c>
      <c r="I26" s="73">
        <v>3713.6313217499992</v>
      </c>
      <c r="J26" s="73">
        <v>20094.25083103</v>
      </c>
      <c r="K26" s="78">
        <v>0.4635736954171511</v>
      </c>
      <c r="L26" s="75">
        <v>0.75</v>
      </c>
      <c r="M26" s="79" t="s">
        <v>88</v>
      </c>
      <c r="N26" s="579">
        <v>0.61809826055620143</v>
      </c>
      <c r="O26" s="73">
        <v>19538.517847220002</v>
      </c>
      <c r="P26" s="73">
        <v>12999.99087802</v>
      </c>
      <c r="Q26" s="571">
        <v>0.29990935528717494</v>
      </c>
      <c r="R26" s="80">
        <v>0.62</v>
      </c>
      <c r="S26" s="80" t="s">
        <v>88</v>
      </c>
      <c r="T26" s="378">
        <v>0.48372476659221764</v>
      </c>
      <c r="U26" s="316" t="e">
        <v>#REF!</v>
      </c>
    </row>
    <row r="27" spans="1:21" s="121" customFormat="1" ht="99.75" customHeight="1" x14ac:dyDescent="0.3">
      <c r="A27" s="364" t="s">
        <v>405</v>
      </c>
      <c r="B27" s="73">
        <v>30210</v>
      </c>
      <c r="C27" s="73">
        <v>31710</v>
      </c>
      <c r="D27" s="73" t="e">
        <v>#REF!</v>
      </c>
      <c r="E27" s="73">
        <v>0</v>
      </c>
      <c r="F27" s="73">
        <v>31710</v>
      </c>
      <c r="G27" s="73">
        <v>28928.72893008</v>
      </c>
      <c r="H27" s="78">
        <v>0.91229041091390728</v>
      </c>
      <c r="I27" s="73">
        <v>2781.2710699199997</v>
      </c>
      <c r="J27" s="73">
        <v>25249.461442</v>
      </c>
      <c r="K27" s="78">
        <v>0.79626179255755281</v>
      </c>
      <c r="L27" s="75">
        <v>0.75</v>
      </c>
      <c r="M27" s="79" t="s">
        <v>86</v>
      </c>
      <c r="N27" s="815">
        <v>1.0616823900767371</v>
      </c>
      <c r="O27" s="73">
        <v>3679.2674880800005</v>
      </c>
      <c r="P27" s="73">
        <v>15283.562375</v>
      </c>
      <c r="Q27" s="571">
        <v>0.481979261274046</v>
      </c>
      <c r="R27" s="80">
        <v>0.62</v>
      </c>
      <c r="S27" s="80" t="s">
        <v>29</v>
      </c>
      <c r="T27" s="588">
        <v>0.77738590528071938</v>
      </c>
      <c r="U27" s="316" t="e">
        <v>#REF!</v>
      </c>
    </row>
    <row r="28" spans="1:21" s="121" customFormat="1" ht="42" customHeight="1" x14ac:dyDescent="0.3">
      <c r="A28" s="364" t="s">
        <v>374</v>
      </c>
      <c r="B28" s="73">
        <v>3000</v>
      </c>
      <c r="C28" s="73">
        <v>3000</v>
      </c>
      <c r="D28" s="73" t="e">
        <v>#REF!</v>
      </c>
      <c r="E28" s="73">
        <v>0</v>
      </c>
      <c r="F28" s="73">
        <v>3000</v>
      </c>
      <c r="G28" s="73">
        <v>2421.4643209999999</v>
      </c>
      <c r="H28" s="78">
        <v>0.80715477366666666</v>
      </c>
      <c r="I28" s="73">
        <v>578.53567900000007</v>
      </c>
      <c r="J28" s="73">
        <v>2314.8305070000001</v>
      </c>
      <c r="K28" s="78">
        <v>0.77161016900000001</v>
      </c>
      <c r="L28" s="75">
        <v>0.75</v>
      </c>
      <c r="M28" s="79" t="s">
        <v>86</v>
      </c>
      <c r="N28" s="815">
        <v>1.0288135586666667</v>
      </c>
      <c r="O28" s="73">
        <v>106.6338139999998</v>
      </c>
      <c r="P28" s="73">
        <v>1387.8880549999999</v>
      </c>
      <c r="Q28" s="571">
        <v>0.46262935166666663</v>
      </c>
      <c r="R28" s="80">
        <v>0.62</v>
      </c>
      <c r="S28" s="77" t="s">
        <v>29</v>
      </c>
      <c r="T28" s="588">
        <v>0.74617637365591394</v>
      </c>
      <c r="U28" s="316" t="e">
        <v>#REF!</v>
      </c>
    </row>
    <row r="29" spans="1:21" s="121" customFormat="1" ht="42" customHeight="1" x14ac:dyDescent="0.3">
      <c r="A29" s="375" t="s">
        <v>69</v>
      </c>
      <c r="B29" s="391">
        <v>861389.84519999998</v>
      </c>
      <c r="C29" s="391">
        <v>862889.84519999998</v>
      </c>
      <c r="D29" s="391" t="e">
        <v>#REF!</v>
      </c>
      <c r="E29" s="391">
        <v>255600</v>
      </c>
      <c r="F29" s="391">
        <v>607289.84519999998</v>
      </c>
      <c r="G29" s="391">
        <v>585738.95577335998</v>
      </c>
      <c r="H29" s="392">
        <v>0.96451300874372004</v>
      </c>
      <c r="I29" s="391">
        <v>21550.889426640002</v>
      </c>
      <c r="J29" s="391">
        <v>541767.85258606006</v>
      </c>
      <c r="K29" s="393">
        <v>0.89210754447514029</v>
      </c>
      <c r="L29" s="393">
        <v>0.75</v>
      </c>
      <c r="M29" s="394" t="s">
        <v>86</v>
      </c>
      <c r="N29" s="916">
        <v>1.1894767259668537</v>
      </c>
      <c r="O29" s="391">
        <v>43971.103187300017</v>
      </c>
      <c r="P29" s="395">
        <v>158051.51083061</v>
      </c>
      <c r="Q29" s="394">
        <v>0.26025712776171744</v>
      </c>
      <c r="R29" s="393">
        <v>0.62</v>
      </c>
      <c r="S29" s="393" t="s">
        <v>88</v>
      </c>
      <c r="T29" s="378">
        <v>0.41976956090599588</v>
      </c>
      <c r="U29" s="410" t="e">
        <v>#REF!</v>
      </c>
    </row>
    <row r="30" spans="1:21" ht="30.75" customHeight="1" x14ac:dyDescent="0.25">
      <c r="A30" s="1036" t="s">
        <v>557</v>
      </c>
      <c r="B30" s="1036"/>
      <c r="C30" s="1036"/>
      <c r="D30" s="1036"/>
      <c r="E30" s="1036"/>
      <c r="F30" s="1036"/>
      <c r="G30" s="1036"/>
      <c r="H30" s="1036"/>
      <c r="I30" s="1036"/>
      <c r="J30" s="1036"/>
      <c r="K30" s="1036"/>
      <c r="L30" s="1036"/>
      <c r="M30" s="1036"/>
      <c r="N30" s="1036"/>
      <c r="O30" s="1036"/>
      <c r="P30" s="1036"/>
      <c r="Q30" s="1036"/>
      <c r="R30" s="312"/>
      <c r="S30" s="312"/>
      <c r="T30" s="312"/>
    </row>
    <row r="31" spans="1:21" ht="27" customHeight="1" x14ac:dyDescent="0.35">
      <c r="A31" s="313" t="s">
        <v>391</v>
      </c>
      <c r="B31" s="72"/>
      <c r="C31" s="72"/>
      <c r="D31" s="72"/>
      <c r="E31" s="72"/>
      <c r="F31" s="314"/>
      <c r="G31" s="72"/>
      <c r="H31" s="233"/>
      <c r="I31" s="233"/>
      <c r="J31" s="352"/>
      <c r="K31" s="72"/>
      <c r="L31" s="72"/>
      <c r="M31" s="72"/>
      <c r="N31" s="72"/>
      <c r="O31" s="72"/>
      <c r="P31" s="352"/>
      <c r="Q31" s="72"/>
      <c r="R31" s="72"/>
      <c r="S31" s="72"/>
      <c r="T31" s="72"/>
      <c r="U31" s="72"/>
    </row>
    <row r="32" spans="1:21" ht="30" customHeight="1" thickBot="1" x14ac:dyDescent="0.3">
      <c r="A32" s="1033" t="s">
        <v>407</v>
      </c>
      <c r="B32" s="1034"/>
      <c r="C32" s="1034"/>
      <c r="D32" s="1034"/>
      <c r="E32" s="1034"/>
      <c r="F32" s="1034"/>
      <c r="G32" s="1034"/>
      <c r="H32" s="1034"/>
      <c r="I32" s="1034"/>
      <c r="J32" s="1034"/>
      <c r="K32" s="1034"/>
      <c r="L32" s="1034"/>
      <c r="M32" s="1034"/>
      <c r="N32" s="1034"/>
      <c r="O32" s="1034"/>
      <c r="P32" s="1034"/>
      <c r="Q32" s="1034"/>
      <c r="R32" s="1034"/>
      <c r="S32" s="1034"/>
      <c r="T32" s="1034"/>
      <c r="U32" s="1035"/>
    </row>
    <row r="33" spans="1:22" ht="66.75" customHeight="1" x14ac:dyDescent="0.25">
      <c r="A33" s="379" t="s">
        <v>63</v>
      </c>
      <c r="B33" s="379" t="s">
        <v>93</v>
      </c>
      <c r="C33" s="379" t="s">
        <v>171</v>
      </c>
      <c r="D33" s="379" t="s">
        <v>519</v>
      </c>
      <c r="E33" s="501" t="s">
        <v>544</v>
      </c>
      <c r="F33" s="501" t="s">
        <v>387</v>
      </c>
      <c r="G33" s="379" t="s">
        <v>24</v>
      </c>
      <c r="H33" s="379" t="s">
        <v>367</v>
      </c>
      <c r="I33" s="379" t="s">
        <v>42</v>
      </c>
      <c r="J33" s="379" t="s">
        <v>25</v>
      </c>
      <c r="K33" s="379" t="s">
        <v>237</v>
      </c>
      <c r="L33" s="380" t="s">
        <v>390</v>
      </c>
      <c r="M33" s="1026" t="s">
        <v>177</v>
      </c>
      <c r="N33" s="1026"/>
      <c r="O33" s="379" t="s">
        <v>176</v>
      </c>
      <c r="P33" s="379" t="s">
        <v>79</v>
      </c>
      <c r="Q33" s="379" t="s">
        <v>238</v>
      </c>
      <c r="R33" s="379" t="s">
        <v>178</v>
      </c>
      <c r="S33" s="1042" t="s">
        <v>179</v>
      </c>
      <c r="T33" s="1043"/>
      <c r="U33" s="379" t="s">
        <v>28</v>
      </c>
    </row>
    <row r="34" spans="1:22" s="121" customFormat="1" ht="39.75" customHeight="1" x14ac:dyDescent="0.3">
      <c r="A34" s="364" t="s">
        <v>340</v>
      </c>
      <c r="B34" s="73">
        <v>5697.6008849999998</v>
      </c>
      <c r="C34" s="73">
        <v>20297.600885</v>
      </c>
      <c r="D34" s="73" t="e">
        <v>#REF!</v>
      </c>
      <c r="E34" s="73">
        <v>0</v>
      </c>
      <c r="F34" s="833">
        <v>20297.600885</v>
      </c>
      <c r="G34" s="73">
        <v>20257.670936000002</v>
      </c>
      <c r="H34" s="78">
        <v>0.99803277494585552</v>
      </c>
      <c r="I34" s="73">
        <v>39.929948999997578</v>
      </c>
      <c r="J34" s="73">
        <v>13119.693878620001</v>
      </c>
      <c r="K34" s="78">
        <v>0.64636672841052367</v>
      </c>
      <c r="L34" s="75">
        <v>0.75</v>
      </c>
      <c r="M34" s="79" t="s">
        <v>29</v>
      </c>
      <c r="N34" s="917">
        <v>0.86182230454736486</v>
      </c>
      <c r="O34" s="76">
        <v>7137.9770573800015</v>
      </c>
      <c r="P34" s="73">
        <v>3046.1631078299997</v>
      </c>
      <c r="Q34" s="571">
        <v>0.15007503227049485</v>
      </c>
      <c r="R34" s="507">
        <v>0.62</v>
      </c>
      <c r="S34" s="377" t="s">
        <v>88</v>
      </c>
      <c r="T34" s="589">
        <v>0.24205650366208847</v>
      </c>
      <c r="U34" s="316" t="e">
        <v>#REF!</v>
      </c>
    </row>
    <row r="35" spans="1:22" s="121" customFormat="1" ht="39.75" customHeight="1" x14ac:dyDescent="0.3">
      <c r="A35" s="364" t="s">
        <v>485</v>
      </c>
      <c r="B35" s="73">
        <v>8000</v>
      </c>
      <c r="C35" s="73">
        <v>8000</v>
      </c>
      <c r="D35" s="73" t="e">
        <v>#REF!</v>
      </c>
      <c r="E35" s="73">
        <v>0</v>
      </c>
      <c r="F35" s="73">
        <v>8000</v>
      </c>
      <c r="G35" s="73">
        <v>7984.2149639999998</v>
      </c>
      <c r="H35" s="78">
        <v>0.99802687049999994</v>
      </c>
      <c r="I35" s="73">
        <v>15.785036000000218</v>
      </c>
      <c r="J35" s="73">
        <v>7916.7094519999991</v>
      </c>
      <c r="K35" s="78">
        <v>0.9895886814999999</v>
      </c>
      <c r="L35" s="75">
        <v>0.75</v>
      </c>
      <c r="M35" s="79" t="s">
        <v>86</v>
      </c>
      <c r="N35" s="816">
        <v>1.3194515753333331</v>
      </c>
      <c r="O35" s="76">
        <v>67.505512000000635</v>
      </c>
      <c r="P35" s="73">
        <v>3514.3481149999998</v>
      </c>
      <c r="Q35" s="571">
        <v>0.43929351437499997</v>
      </c>
      <c r="R35" s="507">
        <v>0.62</v>
      </c>
      <c r="S35" s="377" t="s">
        <v>29</v>
      </c>
      <c r="T35" s="919">
        <v>0.70853792641129032</v>
      </c>
      <c r="U35" s="316" t="e">
        <v>#REF!</v>
      </c>
    </row>
    <row r="36" spans="1:22" s="121" customFormat="1" ht="21.75" x14ac:dyDescent="0.3">
      <c r="A36" s="364" t="s">
        <v>62</v>
      </c>
      <c r="B36" s="73">
        <v>5000.8263219999999</v>
      </c>
      <c r="C36" s="73">
        <v>5000.8263219999999</v>
      </c>
      <c r="D36" s="73" t="e">
        <v>#REF!</v>
      </c>
      <c r="E36" s="73">
        <v>0</v>
      </c>
      <c r="F36" s="73">
        <v>5000.8263219999999</v>
      </c>
      <c r="G36" s="73">
        <v>4733.9700769999999</v>
      </c>
      <c r="H36" s="78">
        <v>0.94663756990999137</v>
      </c>
      <c r="I36" s="73">
        <v>266.85624499999994</v>
      </c>
      <c r="J36" s="73">
        <v>4671.7786459999998</v>
      </c>
      <c r="K36" s="78">
        <v>0.93420133897623492</v>
      </c>
      <c r="L36" s="129">
        <v>0.75</v>
      </c>
      <c r="M36" s="129" t="s">
        <v>86</v>
      </c>
      <c r="N36" s="351">
        <v>1.2456017853016466</v>
      </c>
      <c r="O36" s="76">
        <v>62.191431000000193</v>
      </c>
      <c r="P36" s="73">
        <v>3283.304228</v>
      </c>
      <c r="Q36" s="571">
        <v>0.65655234087131731</v>
      </c>
      <c r="R36" s="396">
        <v>0.62</v>
      </c>
      <c r="S36" s="80" t="s">
        <v>86</v>
      </c>
      <c r="T36" s="817">
        <v>1.0589553885021248</v>
      </c>
      <c r="U36" s="316" t="e">
        <v>#REF!</v>
      </c>
    </row>
    <row r="37" spans="1:22" s="121" customFormat="1" ht="43.5" x14ac:dyDescent="0.3">
      <c r="A37" s="364" t="s">
        <v>400</v>
      </c>
      <c r="B37" s="73">
        <v>11620.268284</v>
      </c>
      <c r="C37" s="73">
        <v>11620.268284</v>
      </c>
      <c r="D37" s="73" t="e">
        <v>#REF!</v>
      </c>
      <c r="E37" s="73">
        <v>0</v>
      </c>
      <c r="F37" s="73">
        <v>11620.268284</v>
      </c>
      <c r="G37" s="73">
        <v>9622.0548280000003</v>
      </c>
      <c r="H37" s="78">
        <v>0.82804067796340397</v>
      </c>
      <c r="I37" s="73">
        <v>1998.2134559999995</v>
      </c>
      <c r="J37" s="73">
        <v>8784.8512449999998</v>
      </c>
      <c r="K37" s="78">
        <v>0.75599384027096017</v>
      </c>
      <c r="L37" s="75">
        <v>0.75</v>
      </c>
      <c r="M37" s="79" t="s">
        <v>88</v>
      </c>
      <c r="N37" s="351">
        <v>1.0079917870279469</v>
      </c>
      <c r="O37" s="76">
        <v>837.20358300000044</v>
      </c>
      <c r="P37" s="73">
        <v>5798.7732299999998</v>
      </c>
      <c r="Q37" s="571">
        <v>0.49902231930258933</v>
      </c>
      <c r="R37" s="396">
        <v>0.62</v>
      </c>
      <c r="S37" s="79" t="s">
        <v>29</v>
      </c>
      <c r="T37" s="588">
        <v>0.80487470855256349</v>
      </c>
      <c r="U37" s="316" t="e">
        <v>#REF!</v>
      </c>
    </row>
    <row r="38" spans="1:22" s="121" customFormat="1" ht="21.75" x14ac:dyDescent="0.3">
      <c r="A38" s="364" t="s">
        <v>518</v>
      </c>
      <c r="B38" s="73">
        <v>3542.9</v>
      </c>
      <c r="C38" s="73">
        <v>3542.9</v>
      </c>
      <c r="D38" s="73" t="e">
        <v>#REF!</v>
      </c>
      <c r="E38" s="73">
        <v>0</v>
      </c>
      <c r="F38" s="73">
        <v>3542.9</v>
      </c>
      <c r="G38" s="73">
        <v>2364.7613930000002</v>
      </c>
      <c r="H38" s="78">
        <v>0.66746489965847189</v>
      </c>
      <c r="I38" s="73">
        <v>1178.1386069999999</v>
      </c>
      <c r="J38" s="73">
        <v>43.884410000000003</v>
      </c>
      <c r="K38" s="78">
        <v>1.2386578791385588E-2</v>
      </c>
      <c r="L38" s="1027" t="s">
        <v>66</v>
      </c>
      <c r="M38" s="1027" t="s">
        <v>385</v>
      </c>
      <c r="N38" s="1027"/>
      <c r="O38" s="76">
        <v>2320.8769830000001</v>
      </c>
      <c r="P38" s="73">
        <v>43.884297670000002</v>
      </c>
      <c r="Q38" s="571">
        <v>1.2386547085720737E-2</v>
      </c>
      <c r="R38" s="1046" t="s">
        <v>66</v>
      </c>
      <c r="S38" s="1047">
        <v>2.8627749123745497E-2</v>
      </c>
      <c r="T38" s="1047">
        <v>2.8627749123745497E-2</v>
      </c>
      <c r="U38" s="316">
        <v>0</v>
      </c>
    </row>
    <row r="39" spans="1:22" s="122" customFormat="1" ht="24.75" x14ac:dyDescent="0.35">
      <c r="A39" s="366" t="s">
        <v>60</v>
      </c>
      <c r="B39" s="367">
        <v>33861.595491</v>
      </c>
      <c r="C39" s="368">
        <v>48461.595491</v>
      </c>
      <c r="D39" s="369" t="e">
        <v>#REF!</v>
      </c>
      <c r="E39" s="369">
        <v>0</v>
      </c>
      <c r="F39" s="368">
        <v>48461.595491</v>
      </c>
      <c r="G39" s="368">
        <v>44962.672198</v>
      </c>
      <c r="H39" s="371">
        <v>0.92780008050602047</v>
      </c>
      <c r="I39" s="368">
        <v>3498.9232929999998</v>
      </c>
      <c r="J39" s="368">
        <v>34536.917631619996</v>
      </c>
      <c r="K39" s="372">
        <v>0.71266571563938685</v>
      </c>
      <c r="L39" s="372">
        <v>0.75</v>
      </c>
      <c r="M39" s="365" t="s">
        <v>29</v>
      </c>
      <c r="N39" s="918">
        <v>0.95022095418584918</v>
      </c>
      <c r="O39" s="397">
        <v>10425.754566380003</v>
      </c>
      <c r="P39" s="369">
        <v>15686.472978499998</v>
      </c>
      <c r="Q39" s="381">
        <v>0.32368874403677439</v>
      </c>
      <c r="R39" s="372">
        <v>0.62</v>
      </c>
      <c r="S39" s="79" t="s">
        <v>88</v>
      </c>
      <c r="T39" s="378">
        <v>0.52207861941415223</v>
      </c>
      <c r="U39" s="409" t="e">
        <v>#REF!</v>
      </c>
    </row>
    <row r="40" spans="1:22" ht="15" customHeight="1" x14ac:dyDescent="0.25">
      <c r="A40" s="1036" t="s">
        <v>557</v>
      </c>
      <c r="B40" s="1036"/>
      <c r="C40" s="1036"/>
      <c r="D40" s="1036"/>
      <c r="E40" s="1036"/>
      <c r="F40" s="1036"/>
      <c r="G40" s="1036"/>
      <c r="H40" s="1036"/>
      <c r="I40" s="1036"/>
      <c r="J40" s="1036"/>
      <c r="K40" s="1036"/>
      <c r="L40" s="1036"/>
      <c r="M40" s="1036"/>
      <c r="N40" s="1036"/>
      <c r="O40" s="1036"/>
      <c r="P40" s="1036"/>
      <c r="Q40" s="1036"/>
      <c r="R40" s="321"/>
      <c r="S40" s="321"/>
      <c r="T40" s="321"/>
    </row>
    <row r="41" spans="1:22" ht="27" customHeight="1" x14ac:dyDescent="0.35">
      <c r="A41" s="313" t="s">
        <v>391</v>
      </c>
      <c r="B41" s="72"/>
      <c r="C41" s="72"/>
      <c r="D41" s="72"/>
      <c r="E41" s="72"/>
      <c r="F41" s="314"/>
      <c r="G41" s="72"/>
      <c r="H41" s="233"/>
      <c r="I41" s="233"/>
      <c r="J41" s="72"/>
      <c r="K41" s="72"/>
      <c r="L41" s="72"/>
      <c r="M41" s="72"/>
      <c r="N41" s="72"/>
      <c r="O41" s="72"/>
      <c r="P41" s="72"/>
      <c r="Q41" s="72"/>
      <c r="R41" s="72"/>
      <c r="S41" s="72"/>
      <c r="T41" s="72"/>
      <c r="U41" s="72"/>
    </row>
    <row r="42" spans="1:22" ht="25.5" customHeight="1" thickBot="1" x14ac:dyDescent="0.3">
      <c r="A42" s="1033" t="s">
        <v>300</v>
      </c>
      <c r="B42" s="1034"/>
      <c r="C42" s="1034"/>
      <c r="D42" s="1034"/>
      <c r="E42" s="1034"/>
      <c r="F42" s="1034"/>
      <c r="G42" s="1034"/>
      <c r="H42" s="1034"/>
      <c r="I42" s="1034"/>
      <c r="J42" s="1034"/>
      <c r="K42" s="1034"/>
      <c r="L42" s="1034"/>
      <c r="M42" s="1034"/>
      <c r="N42" s="1034"/>
      <c r="O42" s="1034"/>
      <c r="P42" s="1034"/>
      <c r="Q42" s="1034"/>
      <c r="R42" s="1034"/>
      <c r="S42" s="1034"/>
      <c r="T42" s="1034"/>
      <c r="U42" s="1035"/>
    </row>
    <row r="43" spans="1:22" ht="42.75" customHeight="1" x14ac:dyDescent="0.25">
      <c r="A43" s="379" t="s">
        <v>63</v>
      </c>
      <c r="B43" s="379" t="s">
        <v>93</v>
      </c>
      <c r="C43" s="379" t="s">
        <v>171</v>
      </c>
      <c r="D43" s="379" t="s">
        <v>519</v>
      </c>
      <c r="E43" s="501" t="s">
        <v>544</v>
      </c>
      <c r="F43" s="501" t="s">
        <v>387</v>
      </c>
      <c r="G43" s="379" t="s">
        <v>24</v>
      </c>
      <c r="H43" s="379" t="s">
        <v>367</v>
      </c>
      <c r="I43" s="379" t="s">
        <v>42</v>
      </c>
      <c r="J43" s="379" t="s">
        <v>25</v>
      </c>
      <c r="K43" s="379" t="s">
        <v>237</v>
      </c>
      <c r="L43" s="380" t="s">
        <v>390</v>
      </c>
      <c r="M43" s="1026" t="s">
        <v>177</v>
      </c>
      <c r="N43" s="1026"/>
      <c r="O43" s="379" t="s">
        <v>176</v>
      </c>
      <c r="P43" s="379" t="s">
        <v>79</v>
      </c>
      <c r="Q43" s="379" t="s">
        <v>238</v>
      </c>
      <c r="R43" s="379" t="s">
        <v>178</v>
      </c>
      <c r="S43" s="1026" t="s">
        <v>179</v>
      </c>
      <c r="T43" s="1026"/>
      <c r="U43" s="379" t="s">
        <v>28</v>
      </c>
    </row>
    <row r="44" spans="1:22" s="121" customFormat="1" ht="28.5" customHeight="1" x14ac:dyDescent="0.3">
      <c r="A44" s="364" t="s">
        <v>61</v>
      </c>
      <c r="B44" s="73">
        <v>451</v>
      </c>
      <c r="C44" s="73">
        <v>5702.3803280000002</v>
      </c>
      <c r="D44" s="73" t="e">
        <v>#REF!</v>
      </c>
      <c r="E44" s="73">
        <v>0</v>
      </c>
      <c r="F44" s="73">
        <v>5702.3803280000002</v>
      </c>
      <c r="G44" s="73">
        <v>232.967276</v>
      </c>
      <c r="H44" s="78">
        <v>4.085439107877057E-2</v>
      </c>
      <c r="I44" s="73">
        <v>5469.4130519999999</v>
      </c>
      <c r="J44" s="73">
        <v>232.24677700000001</v>
      </c>
      <c r="K44" s="78">
        <v>4.0728040509612255E-2</v>
      </c>
      <c r="L44" s="1027" t="s">
        <v>66</v>
      </c>
      <c r="M44" s="1027"/>
      <c r="N44" s="1027"/>
      <c r="O44" s="73">
        <v>0.72049899999998956</v>
      </c>
      <c r="P44" s="398">
        <v>141.90327199999999</v>
      </c>
      <c r="Q44" s="571">
        <v>2.4884918900134081E-2</v>
      </c>
      <c r="R44" s="1027" t="s">
        <v>66</v>
      </c>
      <c r="S44" s="1027"/>
      <c r="T44" s="1027"/>
      <c r="U44" s="316">
        <v>0</v>
      </c>
    </row>
    <row r="45" spans="1:22" s="121" customFormat="1" ht="43.5" x14ac:dyDescent="0.3">
      <c r="A45" s="364" t="s">
        <v>339</v>
      </c>
      <c r="B45" s="73">
        <v>32864.457490999994</v>
      </c>
      <c r="C45" s="73">
        <v>34564.455491000001</v>
      </c>
      <c r="D45" s="73" t="e">
        <v>#REF!</v>
      </c>
      <c r="E45" s="73">
        <v>0</v>
      </c>
      <c r="F45" s="73">
        <v>34564.455491000001</v>
      </c>
      <c r="G45" s="73">
        <v>34327.952346999999</v>
      </c>
      <c r="H45" s="78">
        <v>0.99315761985425799</v>
      </c>
      <c r="I45" s="73">
        <v>236.50314400000207</v>
      </c>
      <c r="J45" s="73">
        <v>32277.53079506</v>
      </c>
      <c r="K45" s="78">
        <v>0.93383594031922545</v>
      </c>
      <c r="L45" s="1027" t="s">
        <v>66</v>
      </c>
      <c r="M45" s="1027" t="s">
        <v>66</v>
      </c>
      <c r="N45" s="1027" t="s">
        <v>66</v>
      </c>
      <c r="O45" s="73">
        <v>2050.4215519399986</v>
      </c>
      <c r="P45" s="398">
        <v>26602.524615740003</v>
      </c>
      <c r="Q45" s="571">
        <v>0.76964975255192003</v>
      </c>
      <c r="R45" s="1029" t="s">
        <v>66</v>
      </c>
      <c r="S45" s="1029"/>
      <c r="T45" s="1029"/>
      <c r="U45" s="316" t="e">
        <v>#REF!</v>
      </c>
    </row>
    <row r="46" spans="1:22" s="121" customFormat="1" ht="40.5" customHeight="1" x14ac:dyDescent="0.3">
      <c r="A46" s="364" t="s">
        <v>299</v>
      </c>
      <c r="B46" s="73">
        <v>52469.541624000005</v>
      </c>
      <c r="C46" s="73">
        <v>52618.161295999998</v>
      </c>
      <c r="D46" s="73" t="e">
        <v>#REF!</v>
      </c>
      <c r="E46" s="73">
        <v>0</v>
      </c>
      <c r="F46" s="73">
        <v>52618.161295999998</v>
      </c>
      <c r="G46" s="73">
        <v>52248.017047770001</v>
      </c>
      <c r="H46" s="78">
        <v>0.99296546593204249</v>
      </c>
      <c r="I46" s="73">
        <v>370.14424822999717</v>
      </c>
      <c r="J46" s="73">
        <v>37835.166952499996</v>
      </c>
      <c r="K46" s="78">
        <v>0.71905148375787509</v>
      </c>
      <c r="L46" s="1027" t="s">
        <v>66</v>
      </c>
      <c r="M46" s="1027" t="s">
        <v>66</v>
      </c>
      <c r="N46" s="1027" t="s">
        <v>66</v>
      </c>
      <c r="O46" s="73">
        <v>14412.850095270005</v>
      </c>
      <c r="P46" s="398">
        <v>37206.488953</v>
      </c>
      <c r="Q46" s="571">
        <v>0.70710355581787343</v>
      </c>
      <c r="R46" s="1030" t="s">
        <v>66</v>
      </c>
      <c r="S46" s="1031"/>
      <c r="T46" s="1032"/>
      <c r="U46" s="316" t="e">
        <v>#REF!</v>
      </c>
      <c r="V46" s="580"/>
    </row>
    <row r="47" spans="1:22" s="122" customFormat="1" ht="24.75" x14ac:dyDescent="0.35">
      <c r="A47" s="366" t="s">
        <v>60</v>
      </c>
      <c r="B47" s="367">
        <v>85784.999114999999</v>
      </c>
      <c r="C47" s="368">
        <v>92884.997115000006</v>
      </c>
      <c r="D47" s="369" t="e">
        <v>#REF!</v>
      </c>
      <c r="E47" s="369">
        <v>0</v>
      </c>
      <c r="F47" s="368">
        <v>92884.997115000006</v>
      </c>
      <c r="G47" s="368">
        <v>86808.936670769996</v>
      </c>
      <c r="H47" s="371">
        <v>0.93458512533830085</v>
      </c>
      <c r="I47" s="368">
        <v>6076.06044423001</v>
      </c>
      <c r="J47" s="368">
        <v>70344.944524559993</v>
      </c>
      <c r="K47" s="372">
        <v>0.75733376443417022</v>
      </c>
      <c r="L47" s="1028" t="s">
        <v>66</v>
      </c>
      <c r="M47" s="1028"/>
      <c r="N47" s="1028"/>
      <c r="O47" s="368">
        <v>16463.992146210003</v>
      </c>
      <c r="P47" s="399">
        <v>63950.916840739999</v>
      </c>
      <c r="Q47" s="381">
        <v>0.68849565405662871</v>
      </c>
      <c r="R47" s="1028" t="s">
        <v>66</v>
      </c>
      <c r="S47" s="1028"/>
      <c r="T47" s="1028"/>
      <c r="U47" s="409" t="e">
        <v>#REF!</v>
      </c>
    </row>
    <row r="48" spans="1:22" ht="21" customHeight="1" x14ac:dyDescent="0.25">
      <c r="A48" s="1036" t="s">
        <v>557</v>
      </c>
      <c r="B48" s="1036"/>
      <c r="C48" s="1036"/>
      <c r="D48" s="1036"/>
      <c r="E48" s="1036"/>
      <c r="F48" s="1036"/>
      <c r="G48" s="1036"/>
      <c r="H48" s="1036"/>
      <c r="I48" s="1036"/>
      <c r="J48" s="1036"/>
      <c r="K48" s="1036"/>
      <c r="L48" s="1036"/>
      <c r="M48" s="1036"/>
      <c r="N48" s="1036"/>
      <c r="O48" s="1036"/>
      <c r="P48" s="1036"/>
      <c r="Q48" s="1036"/>
      <c r="R48" s="312"/>
      <c r="S48" s="312"/>
      <c r="T48" s="312"/>
    </row>
    <row r="49" spans="1:21" ht="18" customHeight="1" x14ac:dyDescent="0.35">
      <c r="B49" s="93"/>
      <c r="C49" s="93"/>
      <c r="D49" s="93"/>
      <c r="E49" s="93"/>
      <c r="F49" s="315"/>
      <c r="G49" s="93"/>
      <c r="H49" s="234"/>
      <c r="I49" s="234"/>
      <c r="J49" s="93"/>
      <c r="K49" s="93"/>
      <c r="L49" s="93"/>
      <c r="M49" s="93"/>
      <c r="N49" s="93"/>
      <c r="O49" s="93"/>
      <c r="P49" s="93"/>
      <c r="Q49" s="93"/>
      <c r="R49" s="93"/>
      <c r="S49" s="93"/>
      <c r="T49" s="93"/>
      <c r="U49" s="93"/>
    </row>
    <row r="50" spans="1:21" ht="17.25" x14ac:dyDescent="0.35">
      <c r="A50" s="342" t="s">
        <v>391</v>
      </c>
      <c r="B50" s="93"/>
      <c r="C50" s="93"/>
      <c r="D50" s="93"/>
      <c r="E50" s="93"/>
      <c r="F50" s="93"/>
      <c r="G50" s="52"/>
      <c r="H50" s="234"/>
      <c r="I50" s="234"/>
      <c r="J50" s="52"/>
      <c r="K50" s="52"/>
      <c r="L50" s="52"/>
      <c r="M50" s="52"/>
      <c r="N50" s="52"/>
      <c r="O50" s="52"/>
      <c r="P50" s="52"/>
      <c r="Q50" s="52"/>
      <c r="R50" s="52"/>
      <c r="S50" s="52"/>
      <c r="T50" s="52"/>
      <c r="U50" s="52"/>
    </row>
    <row r="51" spans="1:21" ht="25.5" customHeight="1" thickBot="1" x14ac:dyDescent="0.3">
      <c r="A51" s="1033" t="s">
        <v>377</v>
      </c>
      <c r="B51" s="1034"/>
      <c r="C51" s="1034"/>
      <c r="D51" s="1034"/>
      <c r="E51" s="1034"/>
      <c r="F51" s="1034"/>
      <c r="G51" s="1034"/>
      <c r="H51" s="1034"/>
      <c r="I51" s="1034"/>
      <c r="J51" s="1034"/>
      <c r="K51" s="1034"/>
      <c r="L51" s="1034"/>
      <c r="M51" s="1034"/>
      <c r="N51" s="1034"/>
      <c r="O51" s="1034"/>
      <c r="P51" s="1034"/>
      <c r="Q51" s="1034"/>
      <c r="R51" s="1034"/>
      <c r="S51" s="1034"/>
      <c r="T51" s="1034"/>
      <c r="U51" s="1035"/>
    </row>
    <row r="52" spans="1:21" ht="46.5" customHeight="1" x14ac:dyDescent="0.25">
      <c r="A52" s="379" t="s">
        <v>63</v>
      </c>
      <c r="B52" s="379" t="s">
        <v>93</v>
      </c>
      <c r="C52" s="379" t="s">
        <v>171</v>
      </c>
      <c r="D52" s="379" t="s">
        <v>519</v>
      </c>
      <c r="E52" s="501" t="s">
        <v>544</v>
      </c>
      <c r="F52" s="501" t="s">
        <v>387</v>
      </c>
      <c r="G52" s="379" t="s">
        <v>24</v>
      </c>
      <c r="H52" s="379" t="s">
        <v>367</v>
      </c>
      <c r="I52" s="379" t="s">
        <v>42</v>
      </c>
      <c r="J52" s="379" t="s">
        <v>25</v>
      </c>
      <c r="K52" s="379" t="s">
        <v>237</v>
      </c>
      <c r="L52" s="380" t="s">
        <v>390</v>
      </c>
      <c r="M52" s="1026" t="s">
        <v>177</v>
      </c>
      <c r="N52" s="1026"/>
      <c r="O52" s="379" t="s">
        <v>176</v>
      </c>
      <c r="P52" s="379" t="s">
        <v>79</v>
      </c>
      <c r="Q52" s="379" t="s">
        <v>238</v>
      </c>
      <c r="R52" s="380" t="s">
        <v>178</v>
      </c>
      <c r="S52" s="1026" t="s">
        <v>179</v>
      </c>
      <c r="T52" s="1026"/>
      <c r="U52" s="379" t="s">
        <v>28</v>
      </c>
    </row>
    <row r="53" spans="1:21" s="120" customFormat="1" ht="84" customHeight="1" x14ac:dyDescent="0.25">
      <c r="A53" s="364" t="s">
        <v>386</v>
      </c>
      <c r="B53" s="322">
        <v>8905.6</v>
      </c>
      <c r="C53" s="322">
        <v>8905.6</v>
      </c>
      <c r="D53" s="353" t="e">
        <v>#REF!</v>
      </c>
      <c r="E53" s="353">
        <v>0</v>
      </c>
      <c r="F53" s="73">
        <v>8905.6</v>
      </c>
      <c r="G53" s="73">
        <v>8905.6</v>
      </c>
      <c r="H53" s="78">
        <v>1</v>
      </c>
      <c r="I53" s="323">
        <v>0</v>
      </c>
      <c r="J53" s="73">
        <v>8905.6</v>
      </c>
      <c r="K53" s="78">
        <v>1</v>
      </c>
      <c r="L53" s="1048" t="s">
        <v>66</v>
      </c>
      <c r="M53" s="1048"/>
      <c r="N53" s="1048"/>
      <c r="O53" s="73">
        <v>0</v>
      </c>
      <c r="P53" s="73">
        <v>8905.6</v>
      </c>
      <c r="Q53" s="78">
        <v>1</v>
      </c>
      <c r="R53" s="1048" t="s">
        <v>66</v>
      </c>
      <c r="S53" s="1048"/>
      <c r="T53" s="1048"/>
      <c r="U53" s="316" t="e">
        <v>#REF!</v>
      </c>
    </row>
    <row r="54" spans="1:21" s="120" customFormat="1" ht="60" customHeight="1" x14ac:dyDescent="0.25">
      <c r="A54" s="364" t="s">
        <v>40</v>
      </c>
      <c r="B54" s="322">
        <v>9067</v>
      </c>
      <c r="C54" s="322">
        <v>9067</v>
      </c>
      <c r="D54" s="322" t="e">
        <v>#REF!</v>
      </c>
      <c r="E54" s="322">
        <v>9067</v>
      </c>
      <c r="F54" s="73">
        <v>0</v>
      </c>
      <c r="G54" s="73">
        <v>0</v>
      </c>
      <c r="H54" s="78">
        <v>0</v>
      </c>
      <c r="I54" s="323">
        <v>0</v>
      </c>
      <c r="J54" s="73">
        <v>0</v>
      </c>
      <c r="K54" s="78">
        <v>0</v>
      </c>
      <c r="L54" s="1048" t="s">
        <v>66</v>
      </c>
      <c r="M54" s="1048"/>
      <c r="N54" s="1048"/>
      <c r="O54" s="73">
        <v>0</v>
      </c>
      <c r="P54" s="73">
        <v>0</v>
      </c>
      <c r="Q54" s="78">
        <v>0</v>
      </c>
      <c r="R54" s="1048" t="s">
        <v>66</v>
      </c>
      <c r="S54" s="1048"/>
      <c r="T54" s="1048"/>
      <c r="U54" s="316" t="e">
        <v>#REF!</v>
      </c>
    </row>
    <row r="55" spans="1:21" ht="24.75" x14ac:dyDescent="0.25">
      <c r="A55" s="366" t="s">
        <v>60</v>
      </c>
      <c r="B55" s="367">
        <v>17972.599999999999</v>
      </c>
      <c r="C55" s="368">
        <v>17972.599999999999</v>
      </c>
      <c r="D55" s="368" t="e">
        <v>#REF!</v>
      </c>
      <c r="E55" s="368">
        <v>9067</v>
      </c>
      <c r="F55" s="369">
        <v>8905.5999999999985</v>
      </c>
      <c r="G55" s="370">
        <v>8905.6</v>
      </c>
      <c r="H55" s="371">
        <v>1.0000000000000002</v>
      </c>
      <c r="I55" s="370">
        <v>0</v>
      </c>
      <c r="J55" s="370">
        <v>8905.6</v>
      </c>
      <c r="K55" s="372">
        <v>1.0000000000000002</v>
      </c>
      <c r="L55" s="1028" t="s">
        <v>66</v>
      </c>
      <c r="M55" s="1028"/>
      <c r="N55" s="1028"/>
      <c r="O55" s="370">
        <v>0</v>
      </c>
      <c r="P55" s="369">
        <v>8905.6</v>
      </c>
      <c r="Q55" s="372">
        <v>1.0000000000000002</v>
      </c>
      <c r="R55" s="1028" t="s">
        <v>66</v>
      </c>
      <c r="S55" s="1028"/>
      <c r="T55" s="1028"/>
      <c r="U55" s="409" t="e">
        <v>#REF!</v>
      </c>
    </row>
    <row r="56" spans="1:21" ht="17.25" x14ac:dyDescent="0.35">
      <c r="A56" s="72" t="s">
        <v>557</v>
      </c>
      <c r="B56" s="72"/>
      <c r="C56" s="72"/>
      <c r="D56" s="72"/>
      <c r="E56" s="72"/>
      <c r="F56" s="72"/>
      <c r="G56" s="72"/>
      <c r="H56" s="233"/>
      <c r="I56" s="233"/>
      <c r="J56" s="72"/>
      <c r="K56" s="72"/>
      <c r="L56" s="72"/>
      <c r="M56" s="72"/>
      <c r="N56" s="72"/>
      <c r="O56" s="72"/>
      <c r="P56" s="72"/>
      <c r="Q56" s="72"/>
      <c r="R56" s="72"/>
      <c r="S56" s="72"/>
      <c r="T56" s="72"/>
      <c r="U56" s="72"/>
    </row>
    <row r="57" spans="1:21" ht="64.5" customHeight="1" x14ac:dyDescent="0.25">
      <c r="A57" s="54"/>
      <c r="B57" s="57"/>
      <c r="C57" s="57"/>
      <c r="D57" s="57"/>
      <c r="E57" s="57"/>
      <c r="F57" s="45"/>
      <c r="G57" s="45"/>
      <c r="H57" s="350"/>
      <c r="I57" s="57"/>
      <c r="J57" s="57"/>
      <c r="K57" s="58"/>
      <c r="L57" s="92"/>
      <c r="M57" s="92"/>
      <c r="N57" s="92"/>
      <c r="O57" s="57"/>
      <c r="P57" s="57"/>
      <c r="Q57" s="56"/>
      <c r="R57" s="92"/>
      <c r="S57" s="92"/>
      <c r="T57" s="92"/>
      <c r="U57" s="56"/>
    </row>
    <row r="58" spans="1:21" ht="64.5" customHeight="1" x14ac:dyDescent="0.3">
      <c r="B58" s="47"/>
      <c r="G58" s="136"/>
      <c r="L58" s="46"/>
    </row>
    <row r="59" spans="1:21" ht="64.5" customHeight="1" x14ac:dyDescent="0.3">
      <c r="B59" s="48"/>
      <c r="C59" s="48"/>
      <c r="F59" s="48"/>
    </row>
    <row r="60" spans="1:21" ht="64.5" customHeight="1" x14ac:dyDescent="0.25"/>
    <row r="63" spans="1:21" ht="17.25" x14ac:dyDescent="0.35">
      <c r="A63" s="93"/>
      <c r="B63" s="93"/>
      <c r="C63" s="93"/>
      <c r="D63" s="93"/>
      <c r="E63" s="93"/>
      <c r="F63" s="93"/>
      <c r="G63" s="93"/>
      <c r="H63" s="234"/>
      <c r="I63" s="234"/>
      <c r="J63" s="93"/>
      <c r="K63" s="93"/>
      <c r="L63" s="93"/>
      <c r="M63" s="93"/>
      <c r="N63" s="93"/>
      <c r="O63" s="93"/>
      <c r="P63" s="93"/>
      <c r="Q63" s="93"/>
      <c r="R63" s="59"/>
      <c r="S63" s="60"/>
      <c r="T63" s="60"/>
      <c r="U63" s="93"/>
    </row>
    <row r="64" spans="1:21" ht="24.75" x14ac:dyDescent="0.3">
      <c r="A64" s="61"/>
      <c r="B64" s="60"/>
      <c r="C64" s="60"/>
      <c r="D64" s="61"/>
      <c r="E64" s="61"/>
      <c r="F64" s="62"/>
      <c r="G64" s="62"/>
      <c r="H64" s="235"/>
      <c r="I64" s="235"/>
      <c r="J64" s="62"/>
      <c r="K64" s="63"/>
      <c r="L64" s="63"/>
      <c r="M64" s="63"/>
      <c r="N64" s="63"/>
      <c r="O64" s="63"/>
      <c r="P64" s="63"/>
      <c r="Q64" s="64"/>
      <c r="R64" s="59"/>
      <c r="S64" s="60"/>
      <c r="T64" s="60"/>
      <c r="U64" s="64"/>
    </row>
    <row r="65" spans="1:21" ht="24.75" x14ac:dyDescent="0.3">
      <c r="A65" s="61"/>
      <c r="B65" s="60"/>
      <c r="C65" s="60"/>
      <c r="D65" s="61"/>
      <c r="E65" s="61"/>
      <c r="F65" s="65"/>
      <c r="G65" s="65"/>
      <c r="H65" s="236"/>
      <c r="I65" s="236"/>
      <c r="J65" s="65"/>
      <c r="K65" s="66"/>
      <c r="L65" s="66"/>
      <c r="M65" s="66"/>
      <c r="N65" s="66"/>
      <c r="O65" s="66"/>
      <c r="P65" s="66"/>
      <c r="Q65" s="55"/>
      <c r="R65" s="59"/>
      <c r="S65" s="60"/>
      <c r="T65" s="60"/>
      <c r="U65" s="55"/>
    </row>
    <row r="66" spans="1:21" ht="24.75" x14ac:dyDescent="0.3">
      <c r="A66" s="61"/>
      <c r="B66" s="60"/>
      <c r="C66" s="60"/>
      <c r="D66" s="61"/>
      <c r="E66" s="61"/>
      <c r="F66" s="67"/>
      <c r="G66" s="67"/>
      <c r="H66" s="238"/>
      <c r="I66" s="238"/>
      <c r="J66" s="67"/>
      <c r="K66" s="68"/>
      <c r="L66" s="68"/>
      <c r="M66" s="68"/>
      <c r="N66" s="68"/>
      <c r="O66" s="68"/>
      <c r="P66" s="68"/>
      <c r="Q66" s="56"/>
      <c r="R66" s="59"/>
      <c r="S66" s="60"/>
      <c r="T66" s="60"/>
      <c r="U66" s="56"/>
    </row>
    <row r="67" spans="1:21" ht="24.75" x14ac:dyDescent="0.3">
      <c r="A67" s="61"/>
      <c r="B67" s="60"/>
      <c r="C67" s="60"/>
      <c r="D67" s="61"/>
      <c r="E67" s="61"/>
      <c r="F67" s="62"/>
      <c r="G67" s="62"/>
      <c r="H67" s="235"/>
      <c r="I67" s="235"/>
      <c r="J67" s="62"/>
      <c r="K67" s="63"/>
      <c r="L67" s="63"/>
      <c r="M67" s="63"/>
      <c r="N67" s="63"/>
      <c r="O67" s="63"/>
      <c r="P67" s="63"/>
      <c r="Q67" s="64"/>
      <c r="R67" s="59"/>
      <c r="S67" s="60"/>
      <c r="T67" s="60"/>
      <c r="U67" s="64"/>
    </row>
    <row r="68" spans="1:21" ht="24.75" x14ac:dyDescent="0.3">
      <c r="A68" s="61"/>
      <c r="B68" s="60"/>
      <c r="C68" s="60"/>
      <c r="D68" s="61"/>
      <c r="E68" s="61"/>
      <c r="F68" s="65"/>
      <c r="G68" s="65"/>
      <c r="H68" s="236"/>
      <c r="I68" s="236"/>
      <c r="J68" s="65"/>
      <c r="K68" s="66"/>
      <c r="L68" s="66"/>
      <c r="M68" s="66"/>
      <c r="N68" s="66"/>
      <c r="O68" s="66"/>
      <c r="P68" s="66"/>
      <c r="Q68" s="55"/>
      <c r="R68" s="59"/>
      <c r="S68" s="60"/>
      <c r="T68" s="60"/>
      <c r="U68" s="55"/>
    </row>
    <row r="69" spans="1:21" ht="24.75" x14ac:dyDescent="0.3">
      <c r="A69" s="61"/>
      <c r="B69" s="60"/>
      <c r="C69" s="60"/>
      <c r="D69" s="61"/>
      <c r="E69" s="61"/>
      <c r="F69" s="65"/>
      <c r="G69" s="65"/>
      <c r="H69" s="236"/>
      <c r="I69" s="236"/>
      <c r="J69" s="65"/>
      <c r="K69" s="66"/>
      <c r="L69" s="66"/>
      <c r="M69" s="66"/>
      <c r="N69" s="66"/>
      <c r="O69" s="66"/>
      <c r="P69" s="66"/>
      <c r="Q69" s="55"/>
      <c r="R69" s="59"/>
      <c r="S69" s="60"/>
      <c r="T69" s="60"/>
      <c r="U69" s="55"/>
    </row>
    <row r="70" spans="1:21" ht="24.75" x14ac:dyDescent="0.3">
      <c r="A70" s="61"/>
      <c r="B70" s="60"/>
      <c r="C70" s="60"/>
      <c r="D70" s="61"/>
      <c r="E70" s="61"/>
      <c r="F70" s="65"/>
      <c r="G70" s="65"/>
      <c r="H70" s="236"/>
      <c r="I70" s="236"/>
      <c r="J70" s="65"/>
      <c r="K70" s="66"/>
      <c r="L70" s="66"/>
      <c r="M70" s="66"/>
      <c r="N70" s="66"/>
      <c r="O70" s="66"/>
      <c r="P70" s="66"/>
      <c r="Q70" s="55"/>
      <c r="R70" s="59"/>
      <c r="S70" s="60"/>
      <c r="T70" s="60"/>
      <c r="U70" s="55"/>
    </row>
    <row r="71" spans="1:21" ht="24.75" x14ac:dyDescent="0.3">
      <c r="A71" s="61"/>
      <c r="B71" s="60"/>
      <c r="C71" s="60"/>
      <c r="D71" s="61"/>
      <c r="E71" s="61"/>
      <c r="F71" s="65"/>
      <c r="G71" s="65"/>
      <c r="H71" s="236"/>
      <c r="I71" s="236"/>
      <c r="J71" s="65"/>
      <c r="K71" s="66"/>
      <c r="L71" s="66"/>
      <c r="M71" s="66"/>
      <c r="N71" s="66"/>
      <c r="O71" s="66"/>
      <c r="P71" s="66"/>
      <c r="Q71" s="55"/>
      <c r="R71" s="59"/>
      <c r="S71" s="60"/>
      <c r="T71" s="60"/>
      <c r="U71" s="55"/>
    </row>
    <row r="72" spans="1:21" ht="24.75" x14ac:dyDescent="0.3">
      <c r="A72" s="61"/>
      <c r="B72" s="60"/>
      <c r="C72" s="60"/>
      <c r="D72" s="61"/>
      <c r="E72" s="61"/>
      <c r="F72" s="65"/>
      <c r="G72" s="65"/>
      <c r="H72" s="236"/>
      <c r="I72" s="236"/>
      <c r="J72" s="65"/>
      <c r="K72" s="66"/>
      <c r="L72" s="66"/>
      <c r="M72" s="66"/>
      <c r="N72" s="66"/>
      <c r="O72" s="66"/>
      <c r="P72" s="66"/>
      <c r="Q72" s="55"/>
      <c r="R72" s="59"/>
      <c r="S72" s="60"/>
      <c r="T72" s="60"/>
      <c r="U72" s="55"/>
    </row>
    <row r="73" spans="1:21" ht="24.75" x14ac:dyDescent="0.3">
      <c r="A73" s="61"/>
      <c r="B73" s="60"/>
      <c r="C73" s="60"/>
      <c r="D73" s="61"/>
      <c r="E73" s="61"/>
      <c r="F73" s="67"/>
      <c r="G73" s="67"/>
      <c r="H73" s="238"/>
      <c r="I73" s="238"/>
      <c r="J73" s="67"/>
      <c r="K73" s="68"/>
      <c r="L73" s="68"/>
      <c r="M73" s="68"/>
      <c r="N73" s="68"/>
      <c r="O73" s="68"/>
      <c r="P73" s="68"/>
      <c r="Q73" s="56"/>
      <c r="R73" s="59"/>
      <c r="S73" s="60"/>
      <c r="T73" s="60"/>
      <c r="U73" s="56"/>
    </row>
    <row r="74" spans="1:21" ht="24.75" x14ac:dyDescent="0.3">
      <c r="A74" s="61"/>
      <c r="B74" s="60"/>
      <c r="C74" s="60"/>
      <c r="D74" s="61"/>
      <c r="E74" s="61"/>
      <c r="F74" s="65"/>
      <c r="G74" s="65"/>
      <c r="H74" s="236"/>
      <c r="I74" s="236"/>
      <c r="J74" s="65"/>
      <c r="K74" s="66"/>
      <c r="L74" s="66"/>
      <c r="M74" s="66"/>
      <c r="N74" s="66"/>
      <c r="O74" s="66"/>
      <c r="P74" s="66"/>
      <c r="Q74" s="55"/>
      <c r="R74" s="59"/>
      <c r="S74" s="60"/>
      <c r="T74" s="60"/>
      <c r="U74" s="55"/>
    </row>
    <row r="75" spans="1:21" ht="24.75" x14ac:dyDescent="0.3">
      <c r="A75" s="61"/>
      <c r="B75" s="60"/>
      <c r="C75" s="60"/>
      <c r="D75" s="61"/>
      <c r="E75" s="61"/>
      <c r="F75" s="65"/>
      <c r="G75" s="65"/>
      <c r="H75" s="236"/>
      <c r="I75" s="236"/>
      <c r="J75" s="65"/>
      <c r="K75" s="66"/>
      <c r="L75" s="66"/>
      <c r="M75" s="66"/>
      <c r="N75" s="66"/>
      <c r="O75" s="66"/>
      <c r="P75" s="66"/>
      <c r="Q75" s="55"/>
      <c r="R75" s="59"/>
      <c r="S75" s="60"/>
      <c r="T75" s="60"/>
      <c r="U75" s="55"/>
    </row>
    <row r="76" spans="1:21" ht="24.75" x14ac:dyDescent="0.3">
      <c r="A76" s="61"/>
      <c r="B76" s="60"/>
      <c r="C76" s="60"/>
      <c r="D76" s="61"/>
      <c r="E76" s="61"/>
      <c r="F76" s="62"/>
      <c r="G76" s="62"/>
      <c r="H76" s="235"/>
      <c r="I76" s="235"/>
      <c r="J76" s="62"/>
      <c r="K76" s="63"/>
      <c r="L76" s="63"/>
      <c r="M76" s="63"/>
      <c r="N76" s="63"/>
      <c r="O76" s="63"/>
      <c r="P76" s="63"/>
      <c r="Q76" s="64"/>
      <c r="R76" s="59"/>
      <c r="S76" s="60"/>
      <c r="T76" s="60"/>
      <c r="U76" s="64"/>
    </row>
    <row r="77" spans="1:21" ht="24.75" x14ac:dyDescent="0.3">
      <c r="A77" s="61"/>
      <c r="B77" s="60"/>
      <c r="C77" s="60"/>
      <c r="D77" s="61"/>
      <c r="E77" s="61"/>
      <c r="F77" s="65"/>
      <c r="G77" s="65"/>
      <c r="H77" s="236"/>
      <c r="I77" s="236"/>
      <c r="J77" s="65"/>
      <c r="K77" s="66"/>
      <c r="L77" s="66"/>
      <c r="M77" s="66"/>
      <c r="N77" s="66"/>
      <c r="O77" s="66"/>
      <c r="P77" s="66"/>
      <c r="Q77" s="55"/>
      <c r="R77" s="59"/>
      <c r="S77" s="60"/>
      <c r="T77" s="60"/>
      <c r="U77" s="55"/>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1" t="s">
        <v>0</v>
      </c>
      <c r="B1" s="81">
        <v>2024</v>
      </c>
      <c r="C1" s="82" t="s">
        <v>1</v>
      </c>
      <c r="D1" s="82" t="s">
        <v>1</v>
      </c>
      <c r="E1" s="82" t="s">
        <v>1</v>
      </c>
      <c r="F1" s="82" t="s">
        <v>1</v>
      </c>
      <c r="G1" s="82" t="s">
        <v>1</v>
      </c>
      <c r="H1" s="82" t="s">
        <v>1</v>
      </c>
      <c r="I1" s="82" t="s">
        <v>1</v>
      </c>
      <c r="J1" s="82" t="s">
        <v>1</v>
      </c>
      <c r="K1" s="82" t="s">
        <v>1</v>
      </c>
      <c r="L1" s="82" t="s">
        <v>1</v>
      </c>
      <c r="M1" s="82" t="s">
        <v>1</v>
      </c>
      <c r="N1" s="82" t="s">
        <v>1</v>
      </c>
      <c r="O1" s="82" t="s">
        <v>1</v>
      </c>
      <c r="P1" s="82" t="s">
        <v>1</v>
      </c>
      <c r="Q1" s="1049" t="s">
        <v>363</v>
      </c>
      <c r="R1" s="1049"/>
      <c r="S1" s="1049"/>
      <c r="T1" s="82" t="s">
        <v>1</v>
      </c>
      <c r="U1" s="82" t="s">
        <v>1</v>
      </c>
      <c r="V1" s="82" t="s">
        <v>1</v>
      </c>
      <c r="W1" s="82" t="s">
        <v>1</v>
      </c>
      <c r="X1" s="82" t="s">
        <v>1</v>
      </c>
      <c r="Y1" s="82" t="s">
        <v>1</v>
      </c>
      <c r="Z1" s="82" t="s">
        <v>1</v>
      </c>
      <c r="AA1" s="82" t="s">
        <v>1</v>
      </c>
    </row>
    <row r="2" spans="1:27" ht="14.25" customHeight="1" x14ac:dyDescent="0.25">
      <c r="A2" s="81" t="s">
        <v>2</v>
      </c>
      <c r="B2" s="81" t="s">
        <v>3</v>
      </c>
      <c r="C2" s="82" t="s">
        <v>1</v>
      </c>
      <c r="D2" s="82" t="s">
        <v>1</v>
      </c>
      <c r="E2" s="82" t="s">
        <v>1</v>
      </c>
      <c r="F2" s="82" t="s">
        <v>1</v>
      </c>
      <c r="G2" s="82" t="s">
        <v>1</v>
      </c>
      <c r="H2" s="82" t="s">
        <v>1</v>
      </c>
      <c r="I2" s="82" t="s">
        <v>1</v>
      </c>
      <c r="J2" s="82" t="s">
        <v>1</v>
      </c>
      <c r="K2" s="82" t="s">
        <v>1</v>
      </c>
      <c r="L2" s="82" t="s">
        <v>1</v>
      </c>
      <c r="M2" s="82" t="s">
        <v>1</v>
      </c>
      <c r="N2" s="82" t="s">
        <v>1</v>
      </c>
      <c r="O2" s="82" t="s">
        <v>1</v>
      </c>
      <c r="P2" s="82" t="s">
        <v>1</v>
      </c>
      <c r="Q2" s="82" t="s">
        <v>1</v>
      </c>
      <c r="R2" s="82" t="s">
        <v>1</v>
      </c>
      <c r="S2" s="82" t="s">
        <v>1</v>
      </c>
      <c r="T2" s="82" t="s">
        <v>1</v>
      </c>
      <c r="U2" s="82" t="s">
        <v>1</v>
      </c>
      <c r="V2" s="82" t="s">
        <v>1</v>
      </c>
      <c r="W2" s="82" t="s">
        <v>1</v>
      </c>
      <c r="X2" s="82" t="s">
        <v>1</v>
      </c>
      <c r="Y2" s="82" t="s">
        <v>1</v>
      </c>
      <c r="Z2" s="82" t="s">
        <v>1</v>
      </c>
      <c r="AA2" s="82" t="s">
        <v>1</v>
      </c>
    </row>
    <row r="3" spans="1:27" ht="20.25" customHeight="1" x14ac:dyDescent="0.25">
      <c r="A3" s="81" t="s">
        <v>4</v>
      </c>
      <c r="B3" s="268" t="e">
        <f>+#REF!</f>
        <v>#REF!</v>
      </c>
      <c r="C3" s="82" t="s">
        <v>1</v>
      </c>
      <c r="D3" s="82" t="s">
        <v>1</v>
      </c>
      <c r="E3" s="82" t="s">
        <v>1</v>
      </c>
      <c r="F3" s="82" t="s">
        <v>1</v>
      </c>
      <c r="G3" s="82" t="s">
        <v>1</v>
      </c>
      <c r="H3" s="82" t="s">
        <v>1</v>
      </c>
      <c r="I3" s="82" t="s">
        <v>1</v>
      </c>
      <c r="J3" s="82" t="s">
        <v>1</v>
      </c>
      <c r="K3" s="82" t="s">
        <v>1</v>
      </c>
      <c r="L3" s="82" t="s">
        <v>1</v>
      </c>
      <c r="M3" s="82" t="s">
        <v>1</v>
      </c>
      <c r="N3" s="82" t="s">
        <v>1</v>
      </c>
      <c r="O3" s="82" t="s">
        <v>1</v>
      </c>
      <c r="P3" s="82" t="s">
        <v>1</v>
      </c>
      <c r="Q3" s="126">
        <v>1000000</v>
      </c>
      <c r="R3" s="82" t="s">
        <v>1</v>
      </c>
      <c r="S3" s="82" t="s">
        <v>1</v>
      </c>
      <c r="T3" s="82" t="s">
        <v>1</v>
      </c>
      <c r="U3" s="82" t="s">
        <v>1</v>
      </c>
      <c r="V3" s="82" t="s">
        <v>1</v>
      </c>
      <c r="W3" s="82" t="s">
        <v>1</v>
      </c>
      <c r="X3" s="82" t="s">
        <v>1</v>
      </c>
      <c r="Y3" s="82" t="s">
        <v>1</v>
      </c>
      <c r="Z3" s="82" t="s">
        <v>1</v>
      </c>
      <c r="AA3" s="82" t="s">
        <v>1</v>
      </c>
    </row>
    <row r="4" spans="1:27" ht="37.5" customHeight="1" x14ac:dyDescent="0.25">
      <c r="A4" s="81" t="s">
        <v>5</v>
      </c>
      <c r="B4" s="81" t="s">
        <v>6</v>
      </c>
      <c r="C4" s="81" t="s">
        <v>7</v>
      </c>
      <c r="D4" s="81" t="s">
        <v>8</v>
      </c>
      <c r="E4" s="81" t="s">
        <v>9</v>
      </c>
      <c r="F4" s="81" t="s">
        <v>10</v>
      </c>
      <c r="G4" s="81" t="s">
        <v>11</v>
      </c>
      <c r="H4" s="81" t="s">
        <v>12</v>
      </c>
      <c r="I4" s="81" t="s">
        <v>13</v>
      </c>
      <c r="J4" s="81" t="s">
        <v>14</v>
      </c>
      <c r="K4" s="81" t="s">
        <v>15</v>
      </c>
      <c r="L4" s="81" t="s">
        <v>182</v>
      </c>
      <c r="M4" s="81" t="s">
        <v>16</v>
      </c>
      <c r="N4" s="81" t="s">
        <v>17</v>
      </c>
      <c r="O4" s="81" t="s">
        <v>18</v>
      </c>
      <c r="P4" s="81" t="s">
        <v>19</v>
      </c>
      <c r="Q4" s="81" t="s">
        <v>20</v>
      </c>
      <c r="R4" s="81" t="s">
        <v>21</v>
      </c>
      <c r="S4" s="81" t="s">
        <v>22</v>
      </c>
      <c r="T4" s="81" t="s">
        <v>94</v>
      </c>
      <c r="U4" s="81" t="s">
        <v>23</v>
      </c>
      <c r="V4" s="81" t="s">
        <v>24</v>
      </c>
      <c r="W4" s="81" t="s">
        <v>183</v>
      </c>
      <c r="X4" s="81" t="s">
        <v>25</v>
      </c>
      <c r="Y4" s="81" t="s">
        <v>26</v>
      </c>
      <c r="Z4" s="81" t="s">
        <v>27</v>
      </c>
      <c r="AA4" s="81" t="s">
        <v>28</v>
      </c>
    </row>
    <row r="5" spans="1:27" ht="63.75" hidden="1" customHeight="1" x14ac:dyDescent="0.25">
      <c r="A5" s="83" t="s">
        <v>57</v>
      </c>
      <c r="B5" s="84" t="s">
        <v>58</v>
      </c>
      <c r="C5" s="85" t="s">
        <v>98</v>
      </c>
      <c r="D5" s="83" t="s">
        <v>29</v>
      </c>
      <c r="E5" s="83" t="s">
        <v>184</v>
      </c>
      <c r="F5" s="83" t="s">
        <v>184</v>
      </c>
      <c r="G5" s="83" t="s">
        <v>184</v>
      </c>
      <c r="H5" s="83"/>
      <c r="I5" s="83"/>
      <c r="J5" s="83"/>
      <c r="K5" s="83"/>
      <c r="L5" s="83"/>
      <c r="M5" s="83" t="s">
        <v>30</v>
      </c>
      <c r="N5" s="83" t="s">
        <v>31</v>
      </c>
      <c r="O5" s="83" t="s">
        <v>32</v>
      </c>
      <c r="P5" s="84" t="s">
        <v>99</v>
      </c>
      <c r="Q5" s="86">
        <v>23550.499999</v>
      </c>
      <c r="R5" s="86">
        <v>9.9999999999999995E-7</v>
      </c>
      <c r="S5" s="86">
        <v>0</v>
      </c>
      <c r="T5" s="86">
        <v>23550.5</v>
      </c>
      <c r="U5" s="86">
        <v>0</v>
      </c>
      <c r="V5" s="86">
        <v>13079.841163499999</v>
      </c>
      <c r="W5" s="86">
        <v>10470.658836500001</v>
      </c>
      <c r="X5" s="86">
        <v>1484.369794</v>
      </c>
      <c r="Y5" s="86">
        <v>1444.5872139999999</v>
      </c>
      <c r="Z5" s="86">
        <v>1444.5872139999999</v>
      </c>
      <c r="AA5" s="86">
        <v>1444.5872139999999</v>
      </c>
    </row>
    <row r="6" spans="1:27" ht="63.75" hidden="1" customHeight="1" x14ac:dyDescent="0.25">
      <c r="A6" s="83" t="s">
        <v>57</v>
      </c>
      <c r="B6" s="84" t="s">
        <v>58</v>
      </c>
      <c r="C6" s="85" t="s">
        <v>100</v>
      </c>
      <c r="D6" s="83" t="s">
        <v>29</v>
      </c>
      <c r="E6" s="83" t="s">
        <v>184</v>
      </c>
      <c r="F6" s="83" t="s">
        <v>184</v>
      </c>
      <c r="G6" s="83" t="s">
        <v>185</v>
      </c>
      <c r="H6" s="83"/>
      <c r="I6" s="83"/>
      <c r="J6" s="83"/>
      <c r="K6" s="83"/>
      <c r="L6" s="83"/>
      <c r="M6" s="83" t="s">
        <v>30</v>
      </c>
      <c r="N6" s="83" t="s">
        <v>31</v>
      </c>
      <c r="O6" s="83" t="s">
        <v>32</v>
      </c>
      <c r="P6" s="84" t="s">
        <v>101</v>
      </c>
      <c r="Q6" s="86">
        <v>7317.1</v>
      </c>
      <c r="R6" s="86">
        <v>0</v>
      </c>
      <c r="S6" s="86">
        <v>0</v>
      </c>
      <c r="T6" s="86">
        <v>7317.1</v>
      </c>
      <c r="U6" s="86">
        <v>0</v>
      </c>
      <c r="V6" s="86">
        <v>760.72953199999995</v>
      </c>
      <c r="W6" s="86">
        <v>6556.3704680000001</v>
      </c>
      <c r="X6" s="86">
        <v>0</v>
      </c>
      <c r="Y6" s="86">
        <v>0</v>
      </c>
      <c r="Z6" s="86">
        <v>0</v>
      </c>
      <c r="AA6" s="86">
        <v>0</v>
      </c>
    </row>
    <row r="7" spans="1:27" ht="63.75" hidden="1" customHeight="1" x14ac:dyDescent="0.25">
      <c r="A7" s="83" t="s">
        <v>57</v>
      </c>
      <c r="B7" s="84" t="s">
        <v>58</v>
      </c>
      <c r="C7" s="85" t="s">
        <v>102</v>
      </c>
      <c r="D7" s="83" t="s">
        <v>29</v>
      </c>
      <c r="E7" s="83" t="s">
        <v>184</v>
      </c>
      <c r="F7" s="83" t="s">
        <v>184</v>
      </c>
      <c r="G7" s="83" t="s">
        <v>186</v>
      </c>
      <c r="H7" s="83"/>
      <c r="I7" s="83"/>
      <c r="J7" s="83"/>
      <c r="K7" s="83"/>
      <c r="L7" s="83"/>
      <c r="M7" s="83" t="s">
        <v>30</v>
      </c>
      <c r="N7" s="83" t="s">
        <v>31</v>
      </c>
      <c r="O7" s="83" t="s">
        <v>32</v>
      </c>
      <c r="P7" s="84" t="s">
        <v>103</v>
      </c>
      <c r="Q7" s="86">
        <v>3836.2</v>
      </c>
      <c r="R7" s="86">
        <v>0</v>
      </c>
      <c r="S7" s="86">
        <v>0</v>
      </c>
      <c r="T7" s="86">
        <v>3836.2</v>
      </c>
      <c r="U7" s="86">
        <v>0</v>
      </c>
      <c r="V7" s="86">
        <v>1963.1513445000001</v>
      </c>
      <c r="W7" s="86">
        <v>1873.0486555</v>
      </c>
      <c r="X7" s="86">
        <v>214.901128</v>
      </c>
      <c r="Y7" s="86">
        <v>162.82080999999999</v>
      </c>
      <c r="Z7" s="86">
        <v>162.82080999999999</v>
      </c>
      <c r="AA7" s="86">
        <v>162.82080999999999</v>
      </c>
    </row>
    <row r="8" spans="1:27" ht="63.75" hidden="1" customHeight="1" x14ac:dyDescent="0.25">
      <c r="A8" s="83" t="s">
        <v>57</v>
      </c>
      <c r="B8" s="84" t="s">
        <v>58</v>
      </c>
      <c r="C8" s="85" t="s">
        <v>104</v>
      </c>
      <c r="D8" s="83" t="s">
        <v>29</v>
      </c>
      <c r="E8" s="83" t="s">
        <v>185</v>
      </c>
      <c r="F8" s="83" t="s">
        <v>184</v>
      </c>
      <c r="G8" s="83"/>
      <c r="H8" s="83"/>
      <c r="I8" s="83"/>
      <c r="J8" s="83"/>
      <c r="K8" s="83"/>
      <c r="L8" s="83"/>
      <c r="M8" s="83" t="s">
        <v>30</v>
      </c>
      <c r="N8" s="83" t="s">
        <v>31</v>
      </c>
      <c r="O8" s="83" t="s">
        <v>32</v>
      </c>
      <c r="P8" s="84" t="s">
        <v>105</v>
      </c>
      <c r="Q8" s="86">
        <v>20.2</v>
      </c>
      <c r="R8" s="86">
        <v>7</v>
      </c>
      <c r="S8" s="86">
        <v>7</v>
      </c>
      <c r="T8" s="86">
        <v>20.2</v>
      </c>
      <c r="U8" s="86">
        <v>0</v>
      </c>
      <c r="V8" s="86">
        <v>20.2</v>
      </c>
      <c r="W8" s="86">
        <v>0</v>
      </c>
      <c r="X8" s="86">
        <v>0</v>
      </c>
      <c r="Y8" s="86">
        <v>0</v>
      </c>
      <c r="Z8" s="86">
        <v>0</v>
      </c>
      <c r="AA8" s="86">
        <v>0</v>
      </c>
    </row>
    <row r="9" spans="1:27" ht="63.75" hidden="1" customHeight="1" x14ac:dyDescent="0.25">
      <c r="A9" s="83" t="s">
        <v>57</v>
      </c>
      <c r="B9" s="84" t="s">
        <v>58</v>
      </c>
      <c r="C9" s="85" t="s">
        <v>106</v>
      </c>
      <c r="D9" s="83" t="s">
        <v>29</v>
      </c>
      <c r="E9" s="83" t="s">
        <v>185</v>
      </c>
      <c r="F9" s="83" t="s">
        <v>185</v>
      </c>
      <c r="G9" s="83"/>
      <c r="H9" s="83"/>
      <c r="I9" s="83"/>
      <c r="J9" s="83"/>
      <c r="K9" s="83"/>
      <c r="L9" s="83"/>
      <c r="M9" s="83" t="s">
        <v>30</v>
      </c>
      <c r="N9" s="83" t="s">
        <v>31</v>
      </c>
      <c r="O9" s="83" t="s">
        <v>32</v>
      </c>
      <c r="P9" s="84" t="s">
        <v>107</v>
      </c>
      <c r="Q9" s="86">
        <v>7599.3999990000002</v>
      </c>
      <c r="R9" s="86">
        <v>19.000001000000001</v>
      </c>
      <c r="S9" s="86">
        <v>19</v>
      </c>
      <c r="T9" s="86">
        <v>7599.4</v>
      </c>
      <c r="U9" s="86">
        <v>0</v>
      </c>
      <c r="V9" s="86">
        <v>5966.0640716300004</v>
      </c>
      <c r="W9" s="86">
        <v>1633.3359283699999</v>
      </c>
      <c r="X9" s="86">
        <v>3019.15741063</v>
      </c>
      <c r="Y9" s="86">
        <v>449.402264</v>
      </c>
      <c r="Z9" s="86">
        <v>449.402264</v>
      </c>
      <c r="AA9" s="86">
        <v>432</v>
      </c>
    </row>
    <row r="10" spans="1:27" ht="63.75" hidden="1" customHeight="1" x14ac:dyDescent="0.25">
      <c r="A10" s="83" t="s">
        <v>57</v>
      </c>
      <c r="B10" s="84" t="s">
        <v>58</v>
      </c>
      <c r="C10" s="85" t="s">
        <v>109</v>
      </c>
      <c r="D10" s="83" t="s">
        <v>29</v>
      </c>
      <c r="E10" s="83" t="s">
        <v>186</v>
      </c>
      <c r="F10" s="83" t="s">
        <v>186</v>
      </c>
      <c r="G10" s="83" t="s">
        <v>184</v>
      </c>
      <c r="H10" s="83" t="s">
        <v>187</v>
      </c>
      <c r="I10" s="83"/>
      <c r="J10" s="83"/>
      <c r="K10" s="83"/>
      <c r="L10" s="83"/>
      <c r="M10" s="83" t="s">
        <v>30</v>
      </c>
      <c r="N10" s="83" t="s">
        <v>31</v>
      </c>
      <c r="O10" s="83" t="s">
        <v>32</v>
      </c>
      <c r="P10" s="84" t="s">
        <v>33</v>
      </c>
      <c r="Q10" s="86">
        <v>554.1</v>
      </c>
      <c r="R10" s="86">
        <v>0</v>
      </c>
      <c r="S10" s="86">
        <v>0</v>
      </c>
      <c r="T10" s="86">
        <v>554.1</v>
      </c>
      <c r="U10" s="86">
        <v>0</v>
      </c>
      <c r="V10" s="86">
        <v>373.097734</v>
      </c>
      <c r="W10" s="86">
        <v>181.00226599999999</v>
      </c>
      <c r="X10" s="86">
        <v>190.7534</v>
      </c>
      <c r="Y10" s="86">
        <v>0</v>
      </c>
      <c r="Z10" s="86">
        <v>0</v>
      </c>
      <c r="AA10" s="86">
        <v>0</v>
      </c>
    </row>
    <row r="11" spans="1:27" ht="63.75" hidden="1" customHeight="1" x14ac:dyDescent="0.25">
      <c r="A11" s="83" t="s">
        <v>57</v>
      </c>
      <c r="B11" s="84" t="s">
        <v>58</v>
      </c>
      <c r="C11" s="85" t="s">
        <v>113</v>
      </c>
      <c r="D11" s="83" t="s">
        <v>29</v>
      </c>
      <c r="E11" s="83" t="s">
        <v>186</v>
      </c>
      <c r="F11" s="83" t="s">
        <v>186</v>
      </c>
      <c r="G11" s="83" t="s">
        <v>184</v>
      </c>
      <c r="H11" s="83" t="s">
        <v>189</v>
      </c>
      <c r="I11" s="83"/>
      <c r="J11" s="83"/>
      <c r="K11" s="83"/>
      <c r="L11" s="83"/>
      <c r="M11" s="83" t="s">
        <v>30</v>
      </c>
      <c r="N11" s="83" t="s">
        <v>31</v>
      </c>
      <c r="O11" s="83" t="s">
        <v>32</v>
      </c>
      <c r="P11" s="84" t="s">
        <v>36</v>
      </c>
      <c r="Q11" s="86">
        <v>6604.4</v>
      </c>
      <c r="R11" s="86">
        <v>0</v>
      </c>
      <c r="S11" s="86">
        <v>0</v>
      </c>
      <c r="T11" s="86">
        <v>6604.4</v>
      </c>
      <c r="U11" s="86">
        <v>0</v>
      </c>
      <c r="V11" s="86">
        <v>2165.4143779999999</v>
      </c>
      <c r="W11" s="86">
        <v>4438.9856220000001</v>
      </c>
      <c r="X11" s="86">
        <v>802.63182600000005</v>
      </c>
      <c r="Y11" s="86">
        <v>0</v>
      </c>
      <c r="Z11" s="86">
        <v>0</v>
      </c>
      <c r="AA11" s="86">
        <v>0</v>
      </c>
    </row>
    <row r="12" spans="1:27" ht="63.75" hidden="1" customHeight="1" x14ac:dyDescent="0.25">
      <c r="A12" s="83" t="s">
        <v>57</v>
      </c>
      <c r="B12" s="84" t="s">
        <v>58</v>
      </c>
      <c r="C12" s="85" t="s">
        <v>301</v>
      </c>
      <c r="D12" s="83" t="s">
        <v>29</v>
      </c>
      <c r="E12" s="83" t="s">
        <v>186</v>
      </c>
      <c r="F12" s="83" t="s">
        <v>186</v>
      </c>
      <c r="G12" s="83" t="s">
        <v>184</v>
      </c>
      <c r="H12" s="83" t="s">
        <v>302</v>
      </c>
      <c r="I12" s="83"/>
      <c r="J12" s="83"/>
      <c r="K12" s="83"/>
      <c r="L12" s="83"/>
      <c r="M12" s="83" t="s">
        <v>30</v>
      </c>
      <c r="N12" s="83" t="s">
        <v>31</v>
      </c>
      <c r="O12" s="83" t="s">
        <v>32</v>
      </c>
      <c r="P12" s="84" t="s">
        <v>303</v>
      </c>
      <c r="Q12" s="86">
        <v>1400</v>
      </c>
      <c r="R12" s="86">
        <v>0</v>
      </c>
      <c r="S12" s="86">
        <v>0</v>
      </c>
      <c r="T12" s="86">
        <v>1400</v>
      </c>
      <c r="U12" s="86">
        <v>0</v>
      </c>
      <c r="V12" s="86">
        <v>1167.040197</v>
      </c>
      <c r="W12" s="86">
        <v>232.95980299999999</v>
      </c>
      <c r="X12" s="86">
        <v>277.34826299999997</v>
      </c>
      <c r="Y12" s="86">
        <v>0</v>
      </c>
      <c r="Z12" s="86">
        <v>0</v>
      </c>
      <c r="AA12" s="86">
        <v>0</v>
      </c>
    </row>
    <row r="13" spans="1:27" ht="63.75" hidden="1" customHeight="1" x14ac:dyDescent="0.25">
      <c r="A13" s="83" t="s">
        <v>57</v>
      </c>
      <c r="B13" s="84" t="s">
        <v>58</v>
      </c>
      <c r="C13" s="85" t="s">
        <v>117</v>
      </c>
      <c r="D13" s="83" t="s">
        <v>29</v>
      </c>
      <c r="E13" s="83" t="s">
        <v>186</v>
      </c>
      <c r="F13" s="83" t="s">
        <v>186</v>
      </c>
      <c r="G13" s="83" t="s">
        <v>185</v>
      </c>
      <c r="H13" s="83" t="s">
        <v>191</v>
      </c>
      <c r="I13" s="83"/>
      <c r="J13" s="83"/>
      <c r="K13" s="83"/>
      <c r="L13" s="83"/>
      <c r="M13" s="83" t="s">
        <v>30</v>
      </c>
      <c r="N13" s="83" t="s">
        <v>31</v>
      </c>
      <c r="O13" s="83" t="s">
        <v>32</v>
      </c>
      <c r="P13" s="84" t="s">
        <v>118</v>
      </c>
      <c r="Q13" s="86">
        <v>5735.9</v>
      </c>
      <c r="R13" s="86">
        <v>0</v>
      </c>
      <c r="S13" s="86">
        <v>0</v>
      </c>
      <c r="T13" s="86">
        <v>5735.9</v>
      </c>
      <c r="U13" s="86">
        <v>0</v>
      </c>
      <c r="V13" s="86">
        <v>0</v>
      </c>
      <c r="W13" s="86">
        <v>5735.9</v>
      </c>
      <c r="X13" s="86">
        <v>0</v>
      </c>
      <c r="Y13" s="86">
        <v>0</v>
      </c>
      <c r="Z13" s="86">
        <v>0</v>
      </c>
      <c r="AA13" s="86">
        <v>0</v>
      </c>
    </row>
    <row r="14" spans="1:27" ht="63.75" hidden="1" customHeight="1" x14ac:dyDescent="0.25">
      <c r="A14" s="83" t="s">
        <v>57</v>
      </c>
      <c r="B14" s="84" t="s">
        <v>58</v>
      </c>
      <c r="C14" s="85" t="s">
        <v>119</v>
      </c>
      <c r="D14" s="83" t="s">
        <v>29</v>
      </c>
      <c r="E14" s="83" t="s">
        <v>186</v>
      </c>
      <c r="F14" s="83" t="s">
        <v>186</v>
      </c>
      <c r="G14" s="83" t="s">
        <v>185</v>
      </c>
      <c r="H14" s="83" t="s">
        <v>192</v>
      </c>
      <c r="I14" s="83"/>
      <c r="J14" s="83"/>
      <c r="K14" s="83"/>
      <c r="L14" s="83"/>
      <c r="M14" s="83" t="s">
        <v>30</v>
      </c>
      <c r="N14" s="83" t="s">
        <v>31</v>
      </c>
      <c r="O14" s="83" t="s">
        <v>32</v>
      </c>
      <c r="P14" s="84" t="s">
        <v>120</v>
      </c>
      <c r="Q14" s="86">
        <v>4082.1</v>
      </c>
      <c r="R14" s="86">
        <v>0</v>
      </c>
      <c r="S14" s="86">
        <v>0</v>
      </c>
      <c r="T14" s="86">
        <v>4082.1</v>
      </c>
      <c r="U14" s="86">
        <v>0</v>
      </c>
      <c r="V14" s="86">
        <v>4082.1</v>
      </c>
      <c r="W14" s="86">
        <v>0</v>
      </c>
      <c r="X14" s="86">
        <v>4082.1</v>
      </c>
      <c r="Y14" s="86">
        <v>340.17500000000001</v>
      </c>
      <c r="Z14" s="86">
        <v>340.17500000000001</v>
      </c>
      <c r="AA14" s="86">
        <v>336.88463100000001</v>
      </c>
    </row>
    <row r="15" spans="1:27" ht="63.75" hidden="1" customHeight="1" x14ac:dyDescent="0.25">
      <c r="A15" s="83" t="s">
        <v>57</v>
      </c>
      <c r="B15" s="84" t="s">
        <v>58</v>
      </c>
      <c r="C15" s="85" t="s">
        <v>121</v>
      </c>
      <c r="D15" s="83" t="s">
        <v>29</v>
      </c>
      <c r="E15" s="83" t="s">
        <v>186</v>
      </c>
      <c r="F15" s="83" t="s">
        <v>186</v>
      </c>
      <c r="G15" s="83" t="s">
        <v>185</v>
      </c>
      <c r="H15" s="83" t="s">
        <v>193</v>
      </c>
      <c r="I15" s="83"/>
      <c r="J15" s="83"/>
      <c r="K15" s="83"/>
      <c r="L15" s="83"/>
      <c r="M15" s="83" t="s">
        <v>30</v>
      </c>
      <c r="N15" s="83" t="s">
        <v>31</v>
      </c>
      <c r="O15" s="83" t="s">
        <v>32</v>
      </c>
      <c r="P15" s="84" t="s">
        <v>122</v>
      </c>
      <c r="Q15" s="86">
        <v>2900.4</v>
      </c>
      <c r="R15" s="86">
        <v>0</v>
      </c>
      <c r="S15" s="86">
        <v>0</v>
      </c>
      <c r="T15" s="86">
        <v>2900.4</v>
      </c>
      <c r="U15" s="86">
        <v>0</v>
      </c>
      <c r="V15" s="86">
        <v>0</v>
      </c>
      <c r="W15" s="86">
        <v>2900.4</v>
      </c>
      <c r="X15" s="86">
        <v>0</v>
      </c>
      <c r="Y15" s="86">
        <v>0</v>
      </c>
      <c r="Z15" s="86">
        <v>0</v>
      </c>
      <c r="AA15" s="86">
        <v>0</v>
      </c>
    </row>
    <row r="16" spans="1:27" ht="63.75" hidden="1" customHeight="1" x14ac:dyDescent="0.25">
      <c r="A16" s="83" t="s">
        <v>57</v>
      </c>
      <c r="B16" s="84" t="s">
        <v>58</v>
      </c>
      <c r="C16" s="85" t="s">
        <v>123</v>
      </c>
      <c r="D16" s="83" t="s">
        <v>29</v>
      </c>
      <c r="E16" s="83" t="s">
        <v>186</v>
      </c>
      <c r="F16" s="83" t="s">
        <v>186</v>
      </c>
      <c r="G16" s="83" t="s">
        <v>185</v>
      </c>
      <c r="H16" s="83" t="s">
        <v>194</v>
      </c>
      <c r="I16" s="83"/>
      <c r="J16" s="83"/>
      <c r="K16" s="83"/>
      <c r="L16" s="83"/>
      <c r="M16" s="83" t="s">
        <v>30</v>
      </c>
      <c r="N16" s="83" t="s">
        <v>31</v>
      </c>
      <c r="O16" s="83" t="s">
        <v>32</v>
      </c>
      <c r="P16" s="84" t="s">
        <v>124</v>
      </c>
      <c r="Q16" s="86">
        <v>2257.8000000000002</v>
      </c>
      <c r="R16" s="86">
        <v>0</v>
      </c>
      <c r="S16" s="86">
        <v>0</v>
      </c>
      <c r="T16" s="86">
        <v>2257.8000000000002</v>
      </c>
      <c r="U16" s="86">
        <v>0</v>
      </c>
      <c r="V16" s="86">
        <v>0</v>
      </c>
      <c r="W16" s="86">
        <v>2257.8000000000002</v>
      </c>
      <c r="X16" s="86">
        <v>0</v>
      </c>
      <c r="Y16" s="86">
        <v>0</v>
      </c>
      <c r="Z16" s="86">
        <v>0</v>
      </c>
      <c r="AA16" s="86">
        <v>0</v>
      </c>
    </row>
    <row r="17" spans="1:27" ht="63.75" hidden="1" customHeight="1" x14ac:dyDescent="0.25">
      <c r="A17" s="83" t="s">
        <v>57</v>
      </c>
      <c r="B17" s="84" t="s">
        <v>58</v>
      </c>
      <c r="C17" s="85" t="s">
        <v>125</v>
      </c>
      <c r="D17" s="83" t="s">
        <v>29</v>
      </c>
      <c r="E17" s="83" t="s">
        <v>186</v>
      </c>
      <c r="F17" s="83" t="s">
        <v>186</v>
      </c>
      <c r="G17" s="83" t="s">
        <v>185</v>
      </c>
      <c r="H17" s="83" t="s">
        <v>195</v>
      </c>
      <c r="I17" s="83"/>
      <c r="J17" s="83"/>
      <c r="K17" s="83"/>
      <c r="L17" s="83"/>
      <c r="M17" s="83" t="s">
        <v>30</v>
      </c>
      <c r="N17" s="83" t="s">
        <v>31</v>
      </c>
      <c r="O17" s="83" t="s">
        <v>32</v>
      </c>
      <c r="P17" s="84" t="s">
        <v>126</v>
      </c>
      <c r="Q17" s="86">
        <v>2897</v>
      </c>
      <c r="R17" s="86">
        <v>0</v>
      </c>
      <c r="S17" s="86">
        <v>0</v>
      </c>
      <c r="T17" s="86">
        <v>2897</v>
      </c>
      <c r="U17" s="86">
        <v>0</v>
      </c>
      <c r="V17" s="86">
        <v>0</v>
      </c>
      <c r="W17" s="86">
        <v>2897</v>
      </c>
      <c r="X17" s="86">
        <v>0</v>
      </c>
      <c r="Y17" s="86">
        <v>0</v>
      </c>
      <c r="Z17" s="86">
        <v>0</v>
      </c>
      <c r="AA17" s="86">
        <v>0</v>
      </c>
    </row>
    <row r="18" spans="1:27" ht="63.75" hidden="1" customHeight="1" x14ac:dyDescent="0.25">
      <c r="A18" s="83" t="s">
        <v>57</v>
      </c>
      <c r="B18" s="84" t="s">
        <v>58</v>
      </c>
      <c r="C18" s="85" t="s">
        <v>127</v>
      </c>
      <c r="D18" s="83" t="s">
        <v>29</v>
      </c>
      <c r="E18" s="83" t="s">
        <v>186</v>
      </c>
      <c r="F18" s="83" t="s">
        <v>186</v>
      </c>
      <c r="G18" s="83" t="s">
        <v>185</v>
      </c>
      <c r="H18" s="83" t="s">
        <v>196</v>
      </c>
      <c r="I18" s="83"/>
      <c r="J18" s="83"/>
      <c r="K18" s="83"/>
      <c r="L18" s="83"/>
      <c r="M18" s="83" t="s">
        <v>30</v>
      </c>
      <c r="N18" s="83" t="s">
        <v>31</v>
      </c>
      <c r="O18" s="83" t="s">
        <v>32</v>
      </c>
      <c r="P18" s="84" t="s">
        <v>128</v>
      </c>
      <c r="Q18" s="86">
        <v>4585.3</v>
      </c>
      <c r="R18" s="86">
        <v>0</v>
      </c>
      <c r="S18" s="86">
        <v>0</v>
      </c>
      <c r="T18" s="86">
        <v>4585.3</v>
      </c>
      <c r="U18" s="86">
        <v>0</v>
      </c>
      <c r="V18" s="86">
        <v>0</v>
      </c>
      <c r="W18" s="86">
        <v>4585.3</v>
      </c>
      <c r="X18" s="86">
        <v>0</v>
      </c>
      <c r="Y18" s="86">
        <v>0</v>
      </c>
      <c r="Z18" s="86">
        <v>0</v>
      </c>
      <c r="AA18" s="86">
        <v>0</v>
      </c>
    </row>
    <row r="19" spans="1:27" s="116" customFormat="1" ht="33.75" x14ac:dyDescent="0.25">
      <c r="A19" s="133" t="s">
        <v>57</v>
      </c>
      <c r="B19" s="134" t="s">
        <v>58</v>
      </c>
      <c r="C19" s="135" t="s">
        <v>130</v>
      </c>
      <c r="D19" s="133" t="s">
        <v>29</v>
      </c>
      <c r="E19" s="133" t="s">
        <v>186</v>
      </c>
      <c r="F19" s="133" t="s">
        <v>197</v>
      </c>
      <c r="G19" s="133" t="s">
        <v>184</v>
      </c>
      <c r="H19" s="133" t="s">
        <v>198</v>
      </c>
      <c r="I19" s="133"/>
      <c r="J19" s="133"/>
      <c r="K19" s="133"/>
      <c r="L19" s="133"/>
      <c r="M19" s="133" t="s">
        <v>30</v>
      </c>
      <c r="N19" s="133" t="s">
        <v>31</v>
      </c>
      <c r="O19" s="133" t="s">
        <v>32</v>
      </c>
      <c r="P19" s="269" t="s">
        <v>316</v>
      </c>
      <c r="Q19" s="126" t="e">
        <f>+#REF!/$Q$3</f>
        <v>#REF!</v>
      </c>
      <c r="R19" s="126" t="e">
        <f>+#REF!/$Q$3</f>
        <v>#REF!</v>
      </c>
      <c r="S19" s="126" t="e">
        <f>+#REF!/$Q$3</f>
        <v>#REF!</v>
      </c>
      <c r="T19" s="126" t="e">
        <f>+#REF!/$Q$3</f>
        <v>#REF!</v>
      </c>
      <c r="U19" s="126" t="e">
        <f>+#REF!/$Q$3</f>
        <v>#REF!</v>
      </c>
      <c r="V19" s="596" t="e">
        <f>+#REF!/$Q$3</f>
        <v>#REF!</v>
      </c>
      <c r="W19" s="126" t="e">
        <f>+#REF!/$Q$3</f>
        <v>#REF!</v>
      </c>
      <c r="X19" s="126" t="e">
        <f>+#REF!/$Q$3</f>
        <v>#REF!</v>
      </c>
      <c r="Y19" s="126" t="e">
        <f>+#REF!/$Q$3</f>
        <v>#REF!</v>
      </c>
      <c r="Z19" s="126" t="e">
        <f>+#REF!/$Q$3</f>
        <v>#REF!</v>
      </c>
      <c r="AA19" s="126" t="e">
        <f>+#REF!/$Q$3</f>
        <v>#REF!</v>
      </c>
    </row>
    <row r="20" spans="1:27" ht="63.75" hidden="1" customHeight="1" x14ac:dyDescent="0.25">
      <c r="A20" s="83" t="s">
        <v>57</v>
      </c>
      <c r="B20" s="84" t="s">
        <v>58</v>
      </c>
      <c r="C20" s="85" t="s">
        <v>131</v>
      </c>
      <c r="D20" s="83" t="s">
        <v>29</v>
      </c>
      <c r="E20" s="83" t="s">
        <v>186</v>
      </c>
      <c r="F20" s="83" t="s">
        <v>199</v>
      </c>
      <c r="G20" s="83" t="s">
        <v>184</v>
      </c>
      <c r="H20" s="83" t="s">
        <v>200</v>
      </c>
      <c r="I20" s="83"/>
      <c r="J20" s="83"/>
      <c r="K20" s="83"/>
      <c r="L20" s="83"/>
      <c r="M20" s="83" t="s">
        <v>30</v>
      </c>
      <c r="N20" s="83" t="s">
        <v>31</v>
      </c>
      <c r="O20" s="83" t="s">
        <v>32</v>
      </c>
      <c r="P20" s="84" t="s">
        <v>132</v>
      </c>
      <c r="Q20" s="126">
        <v>9.9999999999999989E-277</v>
      </c>
      <c r="R20" s="126">
        <v>9.9999999999999989E-277</v>
      </c>
      <c r="S20" s="126">
        <v>9.9999999999999989E-277</v>
      </c>
      <c r="T20" s="126">
        <v>9.9999999999999989E-277</v>
      </c>
      <c r="U20" s="126">
        <v>9.9999999999999989E-277</v>
      </c>
      <c r="V20" s="126">
        <v>9.9999999999999989E-277</v>
      </c>
      <c r="W20" s="126">
        <v>9.9999999999999989E-277</v>
      </c>
      <c r="X20" s="126">
        <v>9.9999999999999989E-277</v>
      </c>
      <c r="Y20" s="126">
        <v>9.9999999999999989E-277</v>
      </c>
      <c r="Z20" s="126">
        <v>9.9999999999999989E-277</v>
      </c>
      <c r="AA20" s="126">
        <v>9.9999999999999989E-277</v>
      </c>
    </row>
    <row r="21" spans="1:27" ht="63.75" hidden="1" customHeight="1" x14ac:dyDescent="0.25">
      <c r="A21" s="83" t="s">
        <v>57</v>
      </c>
      <c r="B21" s="84" t="s">
        <v>58</v>
      </c>
      <c r="C21" s="85" t="s">
        <v>133</v>
      </c>
      <c r="D21" s="83" t="s">
        <v>29</v>
      </c>
      <c r="E21" s="83" t="s">
        <v>186</v>
      </c>
      <c r="F21" s="83" t="s">
        <v>199</v>
      </c>
      <c r="G21" s="83" t="s">
        <v>184</v>
      </c>
      <c r="H21" s="83" t="s">
        <v>198</v>
      </c>
      <c r="I21" s="83"/>
      <c r="J21" s="83"/>
      <c r="K21" s="83"/>
      <c r="L21" s="83"/>
      <c r="M21" s="83" t="s">
        <v>30</v>
      </c>
      <c r="N21" s="83" t="s">
        <v>31</v>
      </c>
      <c r="O21" s="83" t="s">
        <v>32</v>
      </c>
      <c r="P21" s="84" t="s">
        <v>134</v>
      </c>
      <c r="Q21" s="126">
        <v>9.9999999999999989E-277</v>
      </c>
      <c r="R21" s="126">
        <v>9.9999999999999989E-277</v>
      </c>
      <c r="S21" s="126">
        <v>9.9999999999999989E-277</v>
      </c>
      <c r="T21" s="126">
        <v>9.9999999999999989E-277</v>
      </c>
      <c r="U21" s="126">
        <v>9.9999999999999989E-277</v>
      </c>
      <c r="V21" s="126">
        <v>9.9999999999999989E-277</v>
      </c>
      <c r="W21" s="126">
        <v>9.9999999999999989E-277</v>
      </c>
      <c r="X21" s="126">
        <v>9.9999999999999989E-277</v>
      </c>
      <c r="Y21" s="126">
        <v>9.9999999999999989E-277</v>
      </c>
      <c r="Z21" s="126">
        <v>9.9999999999999989E-277</v>
      </c>
      <c r="AA21" s="126">
        <v>9.9999999999999989E-277</v>
      </c>
    </row>
    <row r="22" spans="1:27" ht="63.75" hidden="1" customHeight="1" x14ac:dyDescent="0.25">
      <c r="A22" s="83" t="s">
        <v>57</v>
      </c>
      <c r="B22" s="84" t="s">
        <v>58</v>
      </c>
      <c r="C22" s="85" t="s">
        <v>135</v>
      </c>
      <c r="D22" s="83" t="s">
        <v>29</v>
      </c>
      <c r="E22" s="83" t="s">
        <v>186</v>
      </c>
      <c r="F22" s="83" t="s">
        <v>199</v>
      </c>
      <c r="G22" s="83" t="s">
        <v>184</v>
      </c>
      <c r="H22" s="83" t="s">
        <v>201</v>
      </c>
      <c r="I22" s="83"/>
      <c r="J22" s="83"/>
      <c r="K22" s="83"/>
      <c r="L22" s="83"/>
      <c r="M22" s="83" t="s">
        <v>30</v>
      </c>
      <c r="N22" s="83" t="s">
        <v>31</v>
      </c>
      <c r="O22" s="83" t="s">
        <v>32</v>
      </c>
      <c r="P22" s="84" t="s">
        <v>34</v>
      </c>
      <c r="Q22" s="126">
        <v>9.9999999999999989E-277</v>
      </c>
      <c r="R22" s="126">
        <v>9.9999999999999989E-277</v>
      </c>
      <c r="S22" s="126">
        <v>9.9999999999999989E-277</v>
      </c>
      <c r="T22" s="126">
        <v>9.9999999999999989E-277</v>
      </c>
      <c r="U22" s="126">
        <v>9.9999999999999989E-277</v>
      </c>
      <c r="V22" s="126">
        <v>9.9999999999999989E-277</v>
      </c>
      <c r="W22" s="126">
        <v>9.9999999999999989E-277</v>
      </c>
      <c r="X22" s="126">
        <v>9.9999999999999989E-277</v>
      </c>
      <c r="Y22" s="126">
        <v>9.9999999999999989E-277</v>
      </c>
      <c r="Z22" s="126">
        <v>9.9999999999999989E-277</v>
      </c>
      <c r="AA22" s="126">
        <v>9.9999999999999989E-277</v>
      </c>
    </row>
    <row r="23" spans="1:27" ht="63.75" hidden="1" customHeight="1" x14ac:dyDescent="0.25">
      <c r="A23" s="83" t="s">
        <v>57</v>
      </c>
      <c r="B23" s="84" t="s">
        <v>58</v>
      </c>
      <c r="C23" s="85" t="s">
        <v>136</v>
      </c>
      <c r="D23" s="83" t="s">
        <v>29</v>
      </c>
      <c r="E23" s="83" t="s">
        <v>186</v>
      </c>
      <c r="F23" s="83" t="s">
        <v>199</v>
      </c>
      <c r="G23" s="83" t="s">
        <v>184</v>
      </c>
      <c r="H23" s="83" t="s">
        <v>191</v>
      </c>
      <c r="I23" s="83"/>
      <c r="J23" s="83"/>
      <c r="K23" s="83"/>
      <c r="L23" s="83"/>
      <c r="M23" s="83" t="s">
        <v>30</v>
      </c>
      <c r="N23" s="83" t="s">
        <v>31</v>
      </c>
      <c r="O23" s="83" t="s">
        <v>32</v>
      </c>
      <c r="P23" s="84" t="s">
        <v>37</v>
      </c>
      <c r="Q23" s="126">
        <v>9.9999999999999989E-277</v>
      </c>
      <c r="R23" s="126">
        <v>9.9999999999999989E-277</v>
      </c>
      <c r="S23" s="126">
        <v>9.9999999999999989E-277</v>
      </c>
      <c r="T23" s="126">
        <v>9.9999999999999989E-277</v>
      </c>
      <c r="U23" s="126">
        <v>9.9999999999999989E-277</v>
      </c>
      <c r="V23" s="126">
        <v>9.9999999999999989E-277</v>
      </c>
      <c r="W23" s="126">
        <v>9.9999999999999989E-277</v>
      </c>
      <c r="X23" s="126">
        <v>9.9999999999999989E-277</v>
      </c>
      <c r="Y23" s="126">
        <v>9.9999999999999989E-277</v>
      </c>
      <c r="Z23" s="126">
        <v>9.9999999999999989E-277</v>
      </c>
      <c r="AA23" s="126">
        <v>9.9999999999999989E-277</v>
      </c>
    </row>
    <row r="24" spans="1:27" ht="63.75" hidden="1" customHeight="1" x14ac:dyDescent="0.25">
      <c r="A24" s="83" t="s">
        <v>57</v>
      </c>
      <c r="B24" s="84" t="s">
        <v>58</v>
      </c>
      <c r="C24" s="85" t="s">
        <v>137</v>
      </c>
      <c r="D24" s="83" t="s">
        <v>29</v>
      </c>
      <c r="E24" s="83" t="s">
        <v>186</v>
      </c>
      <c r="F24" s="83" t="s">
        <v>31</v>
      </c>
      <c r="G24" s="83" t="s">
        <v>184</v>
      </c>
      <c r="H24" s="83" t="s">
        <v>200</v>
      </c>
      <c r="I24" s="83"/>
      <c r="J24" s="83"/>
      <c r="K24" s="83"/>
      <c r="L24" s="83"/>
      <c r="M24" s="83" t="s">
        <v>30</v>
      </c>
      <c r="N24" s="83" t="s">
        <v>31</v>
      </c>
      <c r="O24" s="83" t="s">
        <v>32</v>
      </c>
      <c r="P24" s="84" t="s">
        <v>138</v>
      </c>
      <c r="Q24" s="126">
        <v>9.9999999999999989E-277</v>
      </c>
      <c r="R24" s="126">
        <v>9.9999999999999989E-277</v>
      </c>
      <c r="S24" s="126">
        <v>9.9999999999999989E-277</v>
      </c>
      <c r="T24" s="126">
        <v>9.9999999999999989E-277</v>
      </c>
      <c r="U24" s="126">
        <v>9.9999999999999989E-277</v>
      </c>
      <c r="V24" s="126">
        <v>9.9999999999999989E-277</v>
      </c>
      <c r="W24" s="126">
        <v>9.9999999999999989E-277</v>
      </c>
      <c r="X24" s="126">
        <v>9.9999999999999989E-277</v>
      </c>
      <c r="Y24" s="126">
        <v>9.9999999999999989E-277</v>
      </c>
      <c r="Z24" s="126">
        <v>9.9999999999999989E-277</v>
      </c>
      <c r="AA24" s="126">
        <v>9.9999999999999989E-277</v>
      </c>
    </row>
    <row r="25" spans="1:27" ht="63.75" hidden="1" customHeight="1" x14ac:dyDescent="0.25">
      <c r="A25" s="83" t="s">
        <v>57</v>
      </c>
      <c r="B25" s="84" t="s">
        <v>58</v>
      </c>
      <c r="C25" s="85" t="s">
        <v>139</v>
      </c>
      <c r="D25" s="83" t="s">
        <v>29</v>
      </c>
      <c r="E25" s="83" t="s">
        <v>186</v>
      </c>
      <c r="F25" s="83" t="s">
        <v>31</v>
      </c>
      <c r="G25" s="83" t="s">
        <v>184</v>
      </c>
      <c r="H25" s="83" t="s">
        <v>203</v>
      </c>
      <c r="I25" s="83"/>
      <c r="J25" s="83"/>
      <c r="K25" s="83"/>
      <c r="L25" s="83"/>
      <c r="M25" s="83" t="s">
        <v>30</v>
      </c>
      <c r="N25" s="83" t="s">
        <v>31</v>
      </c>
      <c r="O25" s="83" t="s">
        <v>32</v>
      </c>
      <c r="P25" s="84" t="s">
        <v>140</v>
      </c>
      <c r="Q25" s="126">
        <v>9.9999999999999989E-277</v>
      </c>
      <c r="R25" s="126">
        <v>9.9999999999999989E-277</v>
      </c>
      <c r="S25" s="126">
        <v>9.9999999999999989E-277</v>
      </c>
      <c r="T25" s="126">
        <v>9.9999999999999989E-277</v>
      </c>
      <c r="U25" s="126">
        <v>9.9999999999999989E-277</v>
      </c>
      <c r="V25" s="126">
        <v>9.9999999999999989E-277</v>
      </c>
      <c r="W25" s="126">
        <v>9.9999999999999989E-277</v>
      </c>
      <c r="X25" s="126">
        <v>9.9999999999999989E-277</v>
      </c>
      <c r="Y25" s="126">
        <v>9.9999999999999989E-277</v>
      </c>
      <c r="Z25" s="126">
        <v>9.9999999999999989E-277</v>
      </c>
      <c r="AA25" s="126">
        <v>9.9999999999999989E-277</v>
      </c>
    </row>
    <row r="26" spans="1:27" ht="63.75" hidden="1" customHeight="1" x14ac:dyDescent="0.25">
      <c r="A26" s="83" t="s">
        <v>57</v>
      </c>
      <c r="B26" s="84" t="s">
        <v>58</v>
      </c>
      <c r="C26" s="85" t="s">
        <v>141</v>
      </c>
      <c r="D26" s="83" t="s">
        <v>29</v>
      </c>
      <c r="E26" s="83" t="s">
        <v>186</v>
      </c>
      <c r="F26" s="83" t="s">
        <v>202</v>
      </c>
      <c r="G26" s="83" t="s">
        <v>204</v>
      </c>
      <c r="H26" s="83" t="s">
        <v>200</v>
      </c>
      <c r="I26" s="83"/>
      <c r="J26" s="83"/>
      <c r="K26" s="83"/>
      <c r="L26" s="83"/>
      <c r="M26" s="83" t="s">
        <v>30</v>
      </c>
      <c r="N26" s="83" t="s">
        <v>31</v>
      </c>
      <c r="O26" s="83" t="s">
        <v>32</v>
      </c>
      <c r="P26" s="84" t="s">
        <v>83</v>
      </c>
      <c r="Q26" s="126">
        <v>9.9999999999999989E-277</v>
      </c>
      <c r="R26" s="126">
        <v>9.9999999999999989E-277</v>
      </c>
      <c r="S26" s="126">
        <v>9.9999999999999989E-277</v>
      </c>
      <c r="T26" s="126">
        <v>9.9999999999999989E-277</v>
      </c>
      <c r="U26" s="126">
        <v>9.9999999999999989E-277</v>
      </c>
      <c r="V26" s="126">
        <v>9.9999999999999989E-277</v>
      </c>
      <c r="W26" s="126">
        <v>9.9999999999999989E-277</v>
      </c>
      <c r="X26" s="126">
        <v>9.9999999999999989E-277</v>
      </c>
      <c r="Y26" s="126">
        <v>9.9999999999999989E-277</v>
      </c>
      <c r="Z26" s="126">
        <v>9.9999999999999989E-277</v>
      </c>
      <c r="AA26" s="126">
        <v>9.9999999999999989E-277</v>
      </c>
    </row>
    <row r="27" spans="1:27" ht="63.75" hidden="1" customHeight="1" x14ac:dyDescent="0.25">
      <c r="A27" s="83" t="s">
        <v>57</v>
      </c>
      <c r="B27" s="84" t="s">
        <v>58</v>
      </c>
      <c r="C27" s="85" t="s">
        <v>142</v>
      </c>
      <c r="D27" s="83" t="s">
        <v>29</v>
      </c>
      <c r="E27" s="83" t="s">
        <v>204</v>
      </c>
      <c r="F27" s="83" t="s">
        <v>184</v>
      </c>
      <c r="G27" s="83"/>
      <c r="H27" s="83"/>
      <c r="I27" s="83"/>
      <c r="J27" s="83"/>
      <c r="K27" s="83"/>
      <c r="L27" s="83"/>
      <c r="M27" s="83" t="s">
        <v>30</v>
      </c>
      <c r="N27" s="83" t="s">
        <v>31</v>
      </c>
      <c r="O27" s="83" t="s">
        <v>32</v>
      </c>
      <c r="P27" s="84" t="s">
        <v>143</v>
      </c>
      <c r="Q27" s="126">
        <v>9.9999999999999989E-277</v>
      </c>
      <c r="R27" s="126">
        <v>9.9999999999999989E-277</v>
      </c>
      <c r="S27" s="126">
        <v>9.9999999999999989E-277</v>
      </c>
      <c r="T27" s="126">
        <v>9.9999999999999989E-277</v>
      </c>
      <c r="U27" s="126">
        <v>9.9999999999999989E-277</v>
      </c>
      <c r="V27" s="126">
        <v>9.9999999999999989E-277</v>
      </c>
      <c r="W27" s="126">
        <v>9.9999999999999989E-277</v>
      </c>
      <c r="X27" s="126">
        <v>9.9999999999999989E-277</v>
      </c>
      <c r="Y27" s="126">
        <v>9.9999999999999989E-277</v>
      </c>
      <c r="Z27" s="126">
        <v>9.9999999999999989E-277</v>
      </c>
      <c r="AA27" s="126">
        <v>9.9999999999999989E-277</v>
      </c>
    </row>
    <row r="28" spans="1:27" ht="63.75" hidden="1" customHeight="1" x14ac:dyDescent="0.25">
      <c r="A28" s="83" t="s">
        <v>57</v>
      </c>
      <c r="B28" s="84" t="s">
        <v>58</v>
      </c>
      <c r="C28" s="85" t="s">
        <v>144</v>
      </c>
      <c r="D28" s="83" t="s">
        <v>29</v>
      </c>
      <c r="E28" s="83" t="s">
        <v>204</v>
      </c>
      <c r="F28" s="83" t="s">
        <v>197</v>
      </c>
      <c r="G28" s="83" t="s">
        <v>184</v>
      </c>
      <c r="H28" s="83"/>
      <c r="I28" s="83"/>
      <c r="J28" s="83"/>
      <c r="K28" s="83"/>
      <c r="L28" s="83"/>
      <c r="M28" s="83" t="s">
        <v>30</v>
      </c>
      <c r="N28" s="83" t="s">
        <v>202</v>
      </c>
      <c r="O28" s="83" t="s">
        <v>205</v>
      </c>
      <c r="P28" s="84" t="s">
        <v>145</v>
      </c>
      <c r="Q28" s="126">
        <v>9.9999999999999989E-277</v>
      </c>
      <c r="R28" s="126">
        <v>9.9999999999999989E-277</v>
      </c>
      <c r="S28" s="126">
        <v>9.9999999999999989E-277</v>
      </c>
      <c r="T28" s="126">
        <v>9.9999999999999989E-277</v>
      </c>
      <c r="U28" s="126">
        <v>9.9999999999999989E-277</v>
      </c>
      <c r="V28" s="126">
        <v>9.9999999999999989E-277</v>
      </c>
      <c r="W28" s="126">
        <v>9.9999999999999989E-277</v>
      </c>
      <c r="X28" s="126">
        <v>9.9999999999999989E-277</v>
      </c>
      <c r="Y28" s="126">
        <v>9.9999999999999989E-277</v>
      </c>
      <c r="Z28" s="126">
        <v>9.9999999999999989E-277</v>
      </c>
      <c r="AA28" s="126">
        <v>9.9999999999999989E-277</v>
      </c>
    </row>
    <row r="29" spans="1:27" ht="63.75" hidden="1" customHeight="1" x14ac:dyDescent="0.25">
      <c r="A29" s="83" t="s">
        <v>57</v>
      </c>
      <c r="B29" s="84" t="s">
        <v>58</v>
      </c>
      <c r="C29" s="85" t="s">
        <v>147</v>
      </c>
      <c r="D29" s="83" t="s">
        <v>206</v>
      </c>
      <c r="E29" s="83" t="s">
        <v>207</v>
      </c>
      <c r="F29" s="83" t="s">
        <v>208</v>
      </c>
      <c r="G29" s="83" t="s">
        <v>210</v>
      </c>
      <c r="H29" s="83"/>
      <c r="I29" s="83"/>
      <c r="J29" s="83"/>
      <c r="K29" s="83"/>
      <c r="L29" s="83"/>
      <c r="M29" s="83" t="s">
        <v>30</v>
      </c>
      <c r="N29" s="83" t="s">
        <v>202</v>
      </c>
      <c r="O29" s="83" t="s">
        <v>32</v>
      </c>
      <c r="P29" s="84" t="s">
        <v>148</v>
      </c>
      <c r="Q29" s="126">
        <v>9.9999999999999989E-277</v>
      </c>
      <c r="R29" s="126">
        <v>9.9999999999999989E-277</v>
      </c>
      <c r="S29" s="126">
        <v>9.9999999999999989E-277</v>
      </c>
      <c r="T29" s="126">
        <v>9.9999999999999989E-277</v>
      </c>
      <c r="U29" s="126">
        <v>9.9999999999999989E-277</v>
      </c>
      <c r="V29" s="126">
        <v>9.9999999999999989E-277</v>
      </c>
      <c r="W29" s="126">
        <v>9.9999999999999989E-277</v>
      </c>
      <c r="X29" s="126">
        <v>9.9999999999999989E-277</v>
      </c>
      <c r="Y29" s="126">
        <v>9.9999999999999989E-277</v>
      </c>
      <c r="Z29" s="126">
        <v>9.9999999999999989E-277</v>
      </c>
      <c r="AA29" s="126">
        <v>9.9999999999999989E-277</v>
      </c>
    </row>
    <row r="30" spans="1:27" ht="63.75" hidden="1" customHeight="1" x14ac:dyDescent="0.25">
      <c r="A30" s="83" t="s">
        <v>57</v>
      </c>
      <c r="B30" s="84" t="s">
        <v>58</v>
      </c>
      <c r="C30" s="85" t="s">
        <v>224</v>
      </c>
      <c r="D30" s="83" t="s">
        <v>206</v>
      </c>
      <c r="E30" s="83" t="s">
        <v>207</v>
      </c>
      <c r="F30" s="83" t="s">
        <v>208</v>
      </c>
      <c r="G30" s="83" t="s">
        <v>225</v>
      </c>
      <c r="H30" s="83"/>
      <c r="I30" s="83"/>
      <c r="J30" s="83"/>
      <c r="K30" s="83"/>
      <c r="L30" s="83"/>
      <c r="M30" s="83" t="s">
        <v>30</v>
      </c>
      <c r="N30" s="83" t="s">
        <v>202</v>
      </c>
      <c r="O30" s="83" t="s">
        <v>32</v>
      </c>
      <c r="P30" s="84" t="s">
        <v>297</v>
      </c>
      <c r="Q30" s="126">
        <v>9.9999999999999989E-277</v>
      </c>
      <c r="R30" s="126">
        <v>9.9999999999999989E-277</v>
      </c>
      <c r="S30" s="126">
        <v>9.9999999999999989E-277</v>
      </c>
      <c r="T30" s="126">
        <v>9.9999999999999989E-277</v>
      </c>
      <c r="U30" s="126">
        <v>9.9999999999999989E-277</v>
      </c>
      <c r="V30" s="126">
        <v>9.9999999999999989E-277</v>
      </c>
      <c r="W30" s="126">
        <v>9.9999999999999989E-277</v>
      </c>
      <c r="X30" s="126">
        <v>9.9999999999999989E-277</v>
      </c>
      <c r="Y30" s="126">
        <v>9.9999999999999989E-277</v>
      </c>
      <c r="Z30" s="126">
        <v>9.9999999999999989E-277</v>
      </c>
      <c r="AA30" s="126">
        <v>9.9999999999999989E-277</v>
      </c>
    </row>
    <row r="31" spans="1:27" ht="63.75" hidden="1" customHeight="1" x14ac:dyDescent="0.25">
      <c r="A31" s="83" t="s">
        <v>57</v>
      </c>
      <c r="B31" s="84" t="s">
        <v>58</v>
      </c>
      <c r="C31" s="85" t="s">
        <v>226</v>
      </c>
      <c r="D31" s="83" t="s">
        <v>206</v>
      </c>
      <c r="E31" s="83" t="s">
        <v>207</v>
      </c>
      <c r="F31" s="83" t="s">
        <v>208</v>
      </c>
      <c r="G31" s="83" t="s">
        <v>227</v>
      </c>
      <c r="H31" s="83"/>
      <c r="I31" s="83"/>
      <c r="J31" s="83"/>
      <c r="K31" s="83"/>
      <c r="L31" s="83"/>
      <c r="M31" s="83" t="s">
        <v>30</v>
      </c>
      <c r="N31" s="83" t="s">
        <v>202</v>
      </c>
      <c r="O31" s="83" t="s">
        <v>32</v>
      </c>
      <c r="P31" s="84" t="s">
        <v>228</v>
      </c>
      <c r="Q31" s="126">
        <v>9.9999999999999989E-277</v>
      </c>
      <c r="R31" s="126">
        <v>9.9999999999999989E-277</v>
      </c>
      <c r="S31" s="126">
        <v>9.9999999999999989E-277</v>
      </c>
      <c r="T31" s="126">
        <v>9.9999999999999989E-277</v>
      </c>
      <c r="U31" s="126">
        <v>9.9999999999999989E-277</v>
      </c>
      <c r="V31" s="126">
        <v>9.9999999999999989E-277</v>
      </c>
      <c r="W31" s="126">
        <v>9.9999999999999989E-277</v>
      </c>
      <c r="X31" s="126">
        <v>9.9999999999999989E-277</v>
      </c>
      <c r="Y31" s="126">
        <v>9.9999999999999989E-277</v>
      </c>
      <c r="Z31" s="126">
        <v>9.9999999999999989E-277</v>
      </c>
      <c r="AA31" s="126">
        <v>9.9999999999999989E-277</v>
      </c>
    </row>
    <row r="32" spans="1:27" ht="63.75" hidden="1" customHeight="1" x14ac:dyDescent="0.25">
      <c r="A32" s="83" t="s">
        <v>57</v>
      </c>
      <c r="B32" s="84" t="s">
        <v>58</v>
      </c>
      <c r="C32" s="85" t="s">
        <v>152</v>
      </c>
      <c r="D32" s="83" t="s">
        <v>206</v>
      </c>
      <c r="E32" s="83" t="s">
        <v>212</v>
      </c>
      <c r="F32" s="83" t="s">
        <v>208</v>
      </c>
      <c r="G32" s="83" t="s">
        <v>31</v>
      </c>
      <c r="H32" s="83"/>
      <c r="I32" s="83"/>
      <c r="J32" s="83"/>
      <c r="K32" s="83"/>
      <c r="L32" s="83"/>
      <c r="M32" s="83" t="s">
        <v>30</v>
      </c>
      <c r="N32" s="83" t="s">
        <v>188</v>
      </c>
      <c r="O32" s="83" t="s">
        <v>32</v>
      </c>
      <c r="P32" s="84" t="s">
        <v>153</v>
      </c>
      <c r="Q32" s="126">
        <v>9.9999999999999989E-277</v>
      </c>
      <c r="R32" s="126">
        <v>9.9999999999999989E-277</v>
      </c>
      <c r="S32" s="126">
        <v>9.9999999999999989E-277</v>
      </c>
      <c r="T32" s="126">
        <v>9.9999999999999989E-277</v>
      </c>
      <c r="U32" s="126">
        <v>9.9999999999999989E-277</v>
      </c>
      <c r="V32" s="126">
        <v>9.9999999999999989E-277</v>
      </c>
      <c r="W32" s="126">
        <v>9.9999999999999989E-277</v>
      </c>
      <c r="X32" s="126">
        <v>9.9999999999999989E-277</v>
      </c>
      <c r="Y32" s="126">
        <v>9.9999999999999989E-277</v>
      </c>
      <c r="Z32" s="126">
        <v>9.9999999999999989E-277</v>
      </c>
      <c r="AA32" s="126">
        <v>9.9999999999999989E-277</v>
      </c>
    </row>
    <row r="33" spans="1:27" ht="63.75" hidden="1" customHeight="1" x14ac:dyDescent="0.25">
      <c r="A33" s="83" t="s">
        <v>57</v>
      </c>
      <c r="B33" s="84" t="s">
        <v>58</v>
      </c>
      <c r="C33" s="85" t="s">
        <v>154</v>
      </c>
      <c r="D33" s="83" t="s">
        <v>206</v>
      </c>
      <c r="E33" s="83" t="s">
        <v>212</v>
      </c>
      <c r="F33" s="83" t="s">
        <v>208</v>
      </c>
      <c r="G33" s="83" t="s">
        <v>202</v>
      </c>
      <c r="H33" s="83"/>
      <c r="I33" s="83"/>
      <c r="J33" s="83"/>
      <c r="K33" s="83"/>
      <c r="L33" s="83"/>
      <c r="M33" s="83" t="s">
        <v>30</v>
      </c>
      <c r="N33" s="83" t="s">
        <v>202</v>
      </c>
      <c r="O33" s="83" t="s">
        <v>32</v>
      </c>
      <c r="P33" s="84" t="s">
        <v>155</v>
      </c>
      <c r="Q33" s="126">
        <v>9.9999999999999989E-277</v>
      </c>
      <c r="R33" s="126">
        <v>9.9999999999999989E-277</v>
      </c>
      <c r="S33" s="126">
        <v>9.9999999999999989E-277</v>
      </c>
      <c r="T33" s="126">
        <v>9.9999999999999989E-277</v>
      </c>
      <c r="U33" s="126">
        <v>9.9999999999999989E-277</v>
      </c>
      <c r="V33" s="126">
        <v>9.9999999999999989E-277</v>
      </c>
      <c r="W33" s="126">
        <v>9.9999999999999989E-277</v>
      </c>
      <c r="X33" s="126">
        <v>9.9999999999999989E-277</v>
      </c>
      <c r="Y33" s="126">
        <v>9.9999999999999989E-277</v>
      </c>
      <c r="Z33" s="126">
        <v>9.9999999999999989E-277</v>
      </c>
      <c r="AA33" s="126">
        <v>9.9999999999999989E-277</v>
      </c>
    </row>
    <row r="34" spans="1:27" ht="63.75" hidden="1" customHeight="1" x14ac:dyDescent="0.25">
      <c r="A34" s="83" t="s">
        <v>57</v>
      </c>
      <c r="B34" s="84" t="s">
        <v>58</v>
      </c>
      <c r="C34" s="85" t="s">
        <v>156</v>
      </c>
      <c r="D34" s="83" t="s">
        <v>206</v>
      </c>
      <c r="E34" s="83" t="s">
        <v>212</v>
      </c>
      <c r="F34" s="83" t="s">
        <v>208</v>
      </c>
      <c r="G34" s="83" t="s">
        <v>215</v>
      </c>
      <c r="H34" s="83"/>
      <c r="I34" s="83"/>
      <c r="J34" s="83"/>
      <c r="K34" s="83"/>
      <c r="L34" s="83"/>
      <c r="M34" s="83" t="s">
        <v>30</v>
      </c>
      <c r="N34" s="83" t="s">
        <v>188</v>
      </c>
      <c r="O34" s="83" t="s">
        <v>32</v>
      </c>
      <c r="P34" s="84" t="s">
        <v>157</v>
      </c>
      <c r="Q34" s="126">
        <v>9.9999999999999989E-277</v>
      </c>
      <c r="R34" s="126">
        <v>9.9999999999999989E-277</v>
      </c>
      <c r="S34" s="126">
        <v>9.9999999999999989E-277</v>
      </c>
      <c r="T34" s="126">
        <v>9.9999999999999989E-277</v>
      </c>
      <c r="U34" s="126">
        <v>9.9999999999999989E-277</v>
      </c>
      <c r="V34" s="126">
        <v>9.9999999999999989E-277</v>
      </c>
      <c r="W34" s="126">
        <v>9.9999999999999989E-277</v>
      </c>
      <c r="X34" s="126">
        <v>9.9999999999999989E-277</v>
      </c>
      <c r="Y34" s="126">
        <v>9.9999999999999989E-277</v>
      </c>
      <c r="Z34" s="126">
        <v>9.9999999999999989E-277</v>
      </c>
      <c r="AA34" s="126">
        <v>9.9999999999999989E-277</v>
      </c>
    </row>
    <row r="35" spans="1:27" ht="63.75" hidden="1" customHeight="1" x14ac:dyDescent="0.25">
      <c r="A35" s="83" t="s">
        <v>57</v>
      </c>
      <c r="B35" s="84" t="s">
        <v>58</v>
      </c>
      <c r="C35" s="85" t="s">
        <v>158</v>
      </c>
      <c r="D35" s="83" t="s">
        <v>206</v>
      </c>
      <c r="E35" s="83" t="s">
        <v>216</v>
      </c>
      <c r="F35" s="83" t="s">
        <v>208</v>
      </c>
      <c r="G35" s="83" t="s">
        <v>217</v>
      </c>
      <c r="H35" s="83"/>
      <c r="I35" s="83"/>
      <c r="J35" s="83"/>
      <c r="K35" s="83"/>
      <c r="L35" s="83"/>
      <c r="M35" s="83" t="s">
        <v>30</v>
      </c>
      <c r="N35" s="83" t="s">
        <v>202</v>
      </c>
      <c r="O35" s="83" t="s">
        <v>32</v>
      </c>
      <c r="P35" s="84" t="s">
        <v>159</v>
      </c>
      <c r="Q35" s="126">
        <v>9.9999999999999989E-277</v>
      </c>
      <c r="R35" s="126">
        <v>9.9999999999999989E-277</v>
      </c>
      <c r="S35" s="126">
        <v>9.9999999999999989E-277</v>
      </c>
      <c r="T35" s="126">
        <v>9.9999999999999989E-277</v>
      </c>
      <c r="U35" s="126">
        <v>9.9999999999999989E-277</v>
      </c>
      <c r="V35" s="126">
        <v>9.9999999999999989E-277</v>
      </c>
      <c r="W35" s="126">
        <v>9.9999999999999989E-277</v>
      </c>
      <c r="X35" s="126">
        <v>9.9999999999999989E-277</v>
      </c>
      <c r="Y35" s="126">
        <v>9.9999999999999989E-277</v>
      </c>
      <c r="Z35" s="126">
        <v>9.9999999999999989E-277</v>
      </c>
      <c r="AA35" s="126">
        <v>9.9999999999999989E-277</v>
      </c>
    </row>
    <row r="36" spans="1:27" ht="63.75" hidden="1" customHeight="1" x14ac:dyDescent="0.25">
      <c r="A36" s="83" t="s">
        <v>57</v>
      </c>
      <c r="B36" s="84" t="s">
        <v>58</v>
      </c>
      <c r="C36" s="85" t="s">
        <v>160</v>
      </c>
      <c r="D36" s="83" t="s">
        <v>206</v>
      </c>
      <c r="E36" s="83" t="s">
        <v>218</v>
      </c>
      <c r="F36" s="83" t="s">
        <v>208</v>
      </c>
      <c r="G36" s="83" t="s">
        <v>219</v>
      </c>
      <c r="H36" s="83"/>
      <c r="I36" s="83"/>
      <c r="J36" s="83"/>
      <c r="K36" s="83"/>
      <c r="L36" s="83"/>
      <c r="M36" s="83" t="s">
        <v>30</v>
      </c>
      <c r="N36" s="83" t="s">
        <v>202</v>
      </c>
      <c r="O36" s="83" t="s">
        <v>32</v>
      </c>
      <c r="P36" s="84" t="s">
        <v>161</v>
      </c>
      <c r="Q36" s="126">
        <v>9.9999999999999989E-277</v>
      </c>
      <c r="R36" s="126">
        <v>9.9999999999999989E-277</v>
      </c>
      <c r="S36" s="126">
        <v>9.9999999999999989E-277</v>
      </c>
      <c r="T36" s="126">
        <v>9.9999999999999989E-277</v>
      </c>
      <c r="U36" s="126">
        <v>9.9999999999999989E-277</v>
      </c>
      <c r="V36" s="126">
        <v>9.9999999999999989E-277</v>
      </c>
      <c r="W36" s="126">
        <v>9.9999999999999989E-277</v>
      </c>
      <c r="X36" s="126">
        <v>9.9999999999999989E-277</v>
      </c>
      <c r="Y36" s="126">
        <v>9.9999999999999989E-277</v>
      </c>
      <c r="Z36" s="126">
        <v>9.9999999999999989E-277</v>
      </c>
      <c r="AA36" s="126">
        <v>9.9999999999999989E-277</v>
      </c>
    </row>
    <row r="37" spans="1:27" ht="63.75" hidden="1" customHeight="1" x14ac:dyDescent="0.25">
      <c r="A37" s="83" t="s">
        <v>57</v>
      </c>
      <c r="B37" s="84" t="s">
        <v>58</v>
      </c>
      <c r="C37" s="85" t="s">
        <v>229</v>
      </c>
      <c r="D37" s="83" t="s">
        <v>206</v>
      </c>
      <c r="E37" s="83" t="s">
        <v>218</v>
      </c>
      <c r="F37" s="83" t="s">
        <v>208</v>
      </c>
      <c r="G37" s="83" t="s">
        <v>222</v>
      </c>
      <c r="H37" s="83"/>
      <c r="I37" s="83"/>
      <c r="J37" s="83"/>
      <c r="K37" s="83"/>
      <c r="L37" s="83"/>
      <c r="M37" s="83" t="s">
        <v>30</v>
      </c>
      <c r="N37" s="83" t="s">
        <v>202</v>
      </c>
      <c r="O37" s="83" t="s">
        <v>32</v>
      </c>
      <c r="P37" s="84" t="s">
        <v>230</v>
      </c>
      <c r="Q37" s="126">
        <v>9.9999999999999989E-277</v>
      </c>
      <c r="R37" s="126">
        <v>9.9999999999999989E-277</v>
      </c>
      <c r="S37" s="126">
        <v>9.9999999999999989E-277</v>
      </c>
      <c r="T37" s="126">
        <v>9.9999999999999989E-277</v>
      </c>
      <c r="U37" s="126">
        <v>9.9999999999999989E-277</v>
      </c>
      <c r="V37" s="126">
        <v>9.9999999999999989E-277</v>
      </c>
      <c r="W37" s="126">
        <v>9.9999999999999989E-277</v>
      </c>
      <c r="X37" s="126">
        <v>9.9999999999999989E-277</v>
      </c>
      <c r="Y37" s="126">
        <v>9.9999999999999989E-277</v>
      </c>
      <c r="Z37" s="126">
        <v>9.9999999999999989E-277</v>
      </c>
      <c r="AA37" s="126">
        <v>9.9999999999999989E-277</v>
      </c>
    </row>
    <row r="38" spans="1:27" ht="63.75" hidden="1" customHeight="1" x14ac:dyDescent="0.25">
      <c r="A38" s="83" t="s">
        <v>57</v>
      </c>
      <c r="B38" s="84" t="s">
        <v>58</v>
      </c>
      <c r="C38" s="85" t="s">
        <v>229</v>
      </c>
      <c r="D38" s="83" t="s">
        <v>206</v>
      </c>
      <c r="E38" s="83" t="s">
        <v>218</v>
      </c>
      <c r="F38" s="83" t="s">
        <v>208</v>
      </c>
      <c r="G38" s="83" t="s">
        <v>222</v>
      </c>
      <c r="H38" s="83"/>
      <c r="I38" s="83"/>
      <c r="J38" s="83"/>
      <c r="K38" s="83"/>
      <c r="L38" s="83"/>
      <c r="M38" s="83" t="s">
        <v>30</v>
      </c>
      <c r="N38" s="83" t="s">
        <v>188</v>
      </c>
      <c r="O38" s="83" t="s">
        <v>32</v>
      </c>
      <c r="P38" s="84" t="s">
        <v>230</v>
      </c>
      <c r="Q38" s="126">
        <v>9.9999999999999989E-277</v>
      </c>
      <c r="R38" s="126">
        <v>9.9999999999999989E-277</v>
      </c>
      <c r="S38" s="126">
        <v>9.9999999999999989E-277</v>
      </c>
      <c r="T38" s="126">
        <v>9.9999999999999989E-277</v>
      </c>
      <c r="U38" s="126">
        <v>9.9999999999999989E-277</v>
      </c>
      <c r="V38" s="126">
        <v>9.9999999999999989E-277</v>
      </c>
      <c r="W38" s="126">
        <v>9.9999999999999989E-277</v>
      </c>
      <c r="X38" s="126">
        <v>9.9999999999999989E-277</v>
      </c>
      <c r="Y38" s="126">
        <v>9.9999999999999989E-277</v>
      </c>
      <c r="Z38" s="126">
        <v>9.9999999999999989E-277</v>
      </c>
      <c r="AA38" s="126">
        <v>9.9999999999999989E-277</v>
      </c>
    </row>
    <row r="39" spans="1:27" ht="63.75" hidden="1" customHeight="1" x14ac:dyDescent="0.25">
      <c r="A39" s="83" t="s">
        <v>57</v>
      </c>
      <c r="B39" s="84" t="s">
        <v>58</v>
      </c>
      <c r="C39" s="85" t="s">
        <v>162</v>
      </c>
      <c r="D39" s="83" t="s">
        <v>206</v>
      </c>
      <c r="E39" s="83" t="s">
        <v>220</v>
      </c>
      <c r="F39" s="83" t="s">
        <v>208</v>
      </c>
      <c r="G39" s="83" t="s">
        <v>221</v>
      </c>
      <c r="H39" s="83"/>
      <c r="I39" s="83"/>
      <c r="J39" s="83"/>
      <c r="K39" s="83"/>
      <c r="L39" s="83"/>
      <c r="M39" s="83" t="s">
        <v>30</v>
      </c>
      <c r="N39" s="83" t="s">
        <v>202</v>
      </c>
      <c r="O39" s="83" t="s">
        <v>32</v>
      </c>
      <c r="P39" s="84" t="s">
        <v>163</v>
      </c>
      <c r="Q39" s="126">
        <v>9.9999999999999989E-277</v>
      </c>
      <c r="R39" s="126">
        <v>9.9999999999999989E-277</v>
      </c>
      <c r="S39" s="126">
        <v>9.9999999999999989E-277</v>
      </c>
      <c r="T39" s="126">
        <v>9.9999999999999989E-277</v>
      </c>
      <c r="U39" s="126">
        <v>9.9999999999999989E-277</v>
      </c>
      <c r="V39" s="126">
        <v>9.9999999999999989E-277</v>
      </c>
      <c r="W39" s="126">
        <v>9.9999999999999989E-277</v>
      </c>
      <c r="X39" s="126">
        <v>9.9999999999999989E-277</v>
      </c>
      <c r="Y39" s="126">
        <v>9.9999999999999989E-277</v>
      </c>
      <c r="Z39" s="126">
        <v>9.9999999999999989E-277</v>
      </c>
      <c r="AA39" s="126">
        <v>9.9999999999999989E-277</v>
      </c>
    </row>
    <row r="40" spans="1:27" ht="63.75" hidden="1" customHeight="1" x14ac:dyDescent="0.25">
      <c r="A40" s="83" t="s">
        <v>57</v>
      </c>
      <c r="B40" s="84" t="s">
        <v>58</v>
      </c>
      <c r="C40" s="85" t="s">
        <v>164</v>
      </c>
      <c r="D40" s="83" t="s">
        <v>206</v>
      </c>
      <c r="E40" s="83" t="s">
        <v>220</v>
      </c>
      <c r="F40" s="83" t="s">
        <v>208</v>
      </c>
      <c r="G40" s="83" t="s">
        <v>213</v>
      </c>
      <c r="H40" s="83"/>
      <c r="I40" s="83"/>
      <c r="J40" s="83"/>
      <c r="K40" s="83"/>
      <c r="L40" s="83"/>
      <c r="M40" s="83" t="s">
        <v>30</v>
      </c>
      <c r="N40" s="83" t="s">
        <v>202</v>
      </c>
      <c r="O40" s="83" t="s">
        <v>32</v>
      </c>
      <c r="P40" s="84" t="s">
        <v>165</v>
      </c>
      <c r="Q40" s="126">
        <v>9.9999999999999989E-277</v>
      </c>
      <c r="R40" s="126">
        <v>9.9999999999999989E-277</v>
      </c>
      <c r="S40" s="126">
        <v>9.9999999999999989E-277</v>
      </c>
      <c r="T40" s="126">
        <v>9.9999999999999989E-277</v>
      </c>
      <c r="U40" s="126">
        <v>9.9999999999999989E-277</v>
      </c>
      <c r="V40" s="126">
        <v>9.9999999999999989E-277</v>
      </c>
      <c r="W40" s="126">
        <v>9.9999999999999989E-277</v>
      </c>
      <c r="X40" s="126">
        <v>9.9999999999999989E-277</v>
      </c>
      <c r="Y40" s="126">
        <v>9.9999999999999989E-277</v>
      </c>
      <c r="Z40" s="126">
        <v>9.9999999999999989E-277</v>
      </c>
      <c r="AA40" s="126">
        <v>9.9999999999999989E-277</v>
      </c>
    </row>
    <row r="41" spans="1:27" ht="63.75" hidden="1" customHeight="1" x14ac:dyDescent="0.25">
      <c r="A41" s="83" t="s">
        <v>57</v>
      </c>
      <c r="B41" s="84" t="s">
        <v>58</v>
      </c>
      <c r="C41" s="85" t="s">
        <v>166</v>
      </c>
      <c r="D41" s="83" t="s">
        <v>206</v>
      </c>
      <c r="E41" s="83" t="s">
        <v>220</v>
      </c>
      <c r="F41" s="83" t="s">
        <v>208</v>
      </c>
      <c r="G41" s="83" t="s">
        <v>214</v>
      </c>
      <c r="H41" s="83"/>
      <c r="I41" s="83"/>
      <c r="J41" s="83"/>
      <c r="K41" s="83"/>
      <c r="L41" s="83"/>
      <c r="M41" s="83" t="s">
        <v>30</v>
      </c>
      <c r="N41" s="83" t="s">
        <v>202</v>
      </c>
      <c r="O41" s="83" t="s">
        <v>32</v>
      </c>
      <c r="P41" s="84" t="s">
        <v>167</v>
      </c>
      <c r="Q41" s="126">
        <v>9.9999999999999989E-277</v>
      </c>
      <c r="R41" s="126">
        <v>9.9999999999999989E-277</v>
      </c>
      <c r="S41" s="126">
        <v>9.9999999999999989E-277</v>
      </c>
      <c r="T41" s="126">
        <v>9.9999999999999989E-277</v>
      </c>
      <c r="U41" s="126">
        <v>9.9999999999999989E-277</v>
      </c>
      <c r="V41" s="126">
        <v>9.9999999999999989E-277</v>
      </c>
      <c r="W41" s="126">
        <v>9.9999999999999989E-277</v>
      </c>
      <c r="X41" s="126">
        <v>9.9999999999999989E-277</v>
      </c>
      <c r="Y41" s="126">
        <v>9.9999999999999989E-277</v>
      </c>
      <c r="Z41" s="126">
        <v>9.9999999999999989E-277</v>
      </c>
      <c r="AA41" s="126">
        <v>9.9999999999999989E-277</v>
      </c>
    </row>
    <row r="42" spans="1:27" ht="63.75" hidden="1" customHeight="1" x14ac:dyDescent="0.25">
      <c r="A42" s="83" t="s">
        <v>57</v>
      </c>
      <c r="B42" s="84" t="s">
        <v>58</v>
      </c>
      <c r="C42" s="85" t="s">
        <v>231</v>
      </c>
      <c r="D42" s="83" t="s">
        <v>206</v>
      </c>
      <c r="E42" s="83" t="s">
        <v>220</v>
      </c>
      <c r="F42" s="83" t="s">
        <v>208</v>
      </c>
      <c r="G42" s="83" t="s">
        <v>202</v>
      </c>
      <c r="H42" s="83"/>
      <c r="I42" s="83"/>
      <c r="J42" s="83"/>
      <c r="K42" s="83"/>
      <c r="L42" s="83"/>
      <c r="M42" s="83" t="s">
        <v>30</v>
      </c>
      <c r="N42" s="83" t="s">
        <v>202</v>
      </c>
      <c r="O42" s="83" t="s">
        <v>32</v>
      </c>
      <c r="P42" s="84" t="s">
        <v>232</v>
      </c>
      <c r="Q42" s="126">
        <v>9.9999999999999989E-277</v>
      </c>
      <c r="R42" s="126">
        <v>9.9999999999999989E-277</v>
      </c>
      <c r="S42" s="126">
        <v>9.9999999999999989E-277</v>
      </c>
      <c r="T42" s="126">
        <v>9.9999999999999989E-277</v>
      </c>
      <c r="U42" s="126">
        <v>9.9999999999999989E-277</v>
      </c>
      <c r="V42" s="126">
        <v>9.9999999999999989E-277</v>
      </c>
      <c r="W42" s="126">
        <v>9.9999999999999989E-277</v>
      </c>
      <c r="X42" s="126">
        <v>9.9999999999999989E-277</v>
      </c>
      <c r="Y42" s="126">
        <v>9.9999999999999989E-277</v>
      </c>
      <c r="Z42" s="126">
        <v>9.9999999999999989E-277</v>
      </c>
      <c r="AA42" s="126">
        <v>9.9999999999999989E-277</v>
      </c>
    </row>
    <row r="43" spans="1:27" ht="63.75" hidden="1" customHeight="1" x14ac:dyDescent="0.25">
      <c r="A43" s="83" t="s">
        <v>57</v>
      </c>
      <c r="B43" s="84" t="s">
        <v>58</v>
      </c>
      <c r="C43" s="85" t="s">
        <v>304</v>
      </c>
      <c r="D43" s="83" t="s">
        <v>206</v>
      </c>
      <c r="E43" s="83" t="s">
        <v>220</v>
      </c>
      <c r="F43" s="83" t="s">
        <v>208</v>
      </c>
      <c r="G43" s="83" t="s">
        <v>215</v>
      </c>
      <c r="H43" s="83" t="s">
        <v>1</v>
      </c>
      <c r="I43" s="83" t="s">
        <v>1</v>
      </c>
      <c r="J43" s="83" t="s">
        <v>1</v>
      </c>
      <c r="K43" s="83" t="s">
        <v>1</v>
      </c>
      <c r="L43" s="83" t="s">
        <v>1</v>
      </c>
      <c r="M43" s="83" t="s">
        <v>30</v>
      </c>
      <c r="N43" s="83" t="s">
        <v>202</v>
      </c>
      <c r="O43" s="83" t="s">
        <v>32</v>
      </c>
      <c r="P43" s="84" t="s">
        <v>305</v>
      </c>
      <c r="Q43" s="126">
        <v>9.9999999999999989E-277</v>
      </c>
      <c r="R43" s="126">
        <v>9.9999999999999989E-277</v>
      </c>
      <c r="S43" s="126">
        <v>9.9999999999999989E-277</v>
      </c>
      <c r="T43" s="126">
        <v>9.9999999999999989E-277</v>
      </c>
      <c r="U43" s="126">
        <v>9.9999999999999989E-277</v>
      </c>
      <c r="V43" s="126">
        <v>9.9999999999999989E-277</v>
      </c>
      <c r="W43" s="126">
        <v>9.9999999999999989E-277</v>
      </c>
      <c r="X43" s="126">
        <v>9.9999999999999989E-277</v>
      </c>
      <c r="Y43" s="126">
        <v>9.9999999999999989E-277</v>
      </c>
      <c r="Z43" s="126">
        <v>9.9999999999999989E-277</v>
      </c>
      <c r="AA43" s="126">
        <v>9.9999999999999989E-277</v>
      </c>
    </row>
    <row r="44" spans="1:27" s="116" customFormat="1" ht="33.75" x14ac:dyDescent="0.25">
      <c r="A44" s="133" t="s">
        <v>55</v>
      </c>
      <c r="B44" s="134" t="s">
        <v>56</v>
      </c>
      <c r="C44" s="135" t="s">
        <v>130</v>
      </c>
      <c r="D44" s="133" t="s">
        <v>29</v>
      </c>
      <c r="E44" s="133" t="s">
        <v>186</v>
      </c>
      <c r="F44" s="133" t="s">
        <v>197</v>
      </c>
      <c r="G44" s="133" t="s">
        <v>184</v>
      </c>
      <c r="H44" s="133" t="s">
        <v>198</v>
      </c>
      <c r="I44" s="133"/>
      <c r="J44" s="133"/>
      <c r="K44" s="133"/>
      <c r="L44" s="133"/>
      <c r="M44" s="133" t="s">
        <v>30</v>
      </c>
      <c r="N44" s="133" t="s">
        <v>31</v>
      </c>
      <c r="O44" s="133" t="s">
        <v>32</v>
      </c>
      <c r="P44" s="269" t="s">
        <v>316</v>
      </c>
      <c r="Q44" s="126" t="e">
        <f>+#REF!/$Q$3</f>
        <v>#REF!</v>
      </c>
      <c r="R44" s="126" t="e">
        <f>+#REF!/$Q$3</f>
        <v>#REF!</v>
      </c>
      <c r="S44" s="126" t="e">
        <f>+#REF!/$Q$3</f>
        <v>#REF!</v>
      </c>
      <c r="T44" s="126" t="e">
        <f>+#REF!/$Q$3</f>
        <v>#REF!</v>
      </c>
      <c r="U44" s="126" t="e">
        <f>+#REF!/$Q$3</f>
        <v>#REF!</v>
      </c>
      <c r="V44" s="126" t="e">
        <f>+#REF!/$Q$3</f>
        <v>#REF!</v>
      </c>
      <c r="W44" s="126" t="e">
        <f>+#REF!/$Q$3</f>
        <v>#REF!</v>
      </c>
      <c r="X44" s="126" t="e">
        <f>+#REF!/$Q$3</f>
        <v>#REF!</v>
      </c>
      <c r="Y44" s="126" t="e">
        <f>+#REF!/$Q$3</f>
        <v>#REF!</v>
      </c>
      <c r="Z44" s="126" t="e">
        <f>+#REF!/$Q$3</f>
        <v>#REF!</v>
      </c>
      <c r="AA44" s="126" t="e">
        <f>+#REF!/$Q$3</f>
        <v>#REF!</v>
      </c>
    </row>
    <row r="45" spans="1:27" s="116" customFormat="1" ht="33.75" x14ac:dyDescent="0.25">
      <c r="A45" s="130" t="s">
        <v>53</v>
      </c>
      <c r="B45" s="134" t="s">
        <v>54</v>
      </c>
      <c r="C45" s="135" t="s">
        <v>130</v>
      </c>
      <c r="D45" s="133" t="s">
        <v>29</v>
      </c>
      <c r="E45" s="133" t="s">
        <v>186</v>
      </c>
      <c r="F45" s="133" t="s">
        <v>197</v>
      </c>
      <c r="G45" s="133" t="s">
        <v>184</v>
      </c>
      <c r="H45" s="133" t="s">
        <v>198</v>
      </c>
      <c r="I45" s="133"/>
      <c r="J45" s="133"/>
      <c r="K45" s="133"/>
      <c r="L45" s="133"/>
      <c r="M45" s="133" t="s">
        <v>30</v>
      </c>
      <c r="N45" s="133" t="s">
        <v>31</v>
      </c>
      <c r="O45" s="133" t="s">
        <v>32</v>
      </c>
      <c r="P45" s="269" t="s">
        <v>316</v>
      </c>
      <c r="Q45" s="126" t="e">
        <f>+#REF!/$Q$3</f>
        <v>#REF!</v>
      </c>
      <c r="R45" s="126" t="e">
        <f>+#REF!/$Q$3</f>
        <v>#REF!</v>
      </c>
      <c r="S45" s="126" t="e">
        <f>+#REF!/$Q$3</f>
        <v>#REF!</v>
      </c>
      <c r="T45" s="126" t="e">
        <f>+#REF!/$Q$3</f>
        <v>#REF!</v>
      </c>
      <c r="U45" s="126" t="e">
        <f>+#REF!/$Q$3</f>
        <v>#REF!</v>
      </c>
      <c r="V45" s="126" t="e">
        <f>+#REF!/$Q$3</f>
        <v>#REF!</v>
      </c>
      <c r="W45" s="126" t="e">
        <f>+#REF!/$Q$3</f>
        <v>#REF!</v>
      </c>
      <c r="X45" s="126" t="e">
        <f>+#REF!/$Q$3</f>
        <v>#REF!</v>
      </c>
      <c r="Y45" s="126" t="e">
        <f>+#REF!/$Q$3</f>
        <v>#REF!</v>
      </c>
      <c r="Z45" s="126" t="e">
        <f>+#REF!/$Q$3</f>
        <v>#REF!</v>
      </c>
      <c r="AA45" s="582" t="e">
        <f>+#REF!/$Q$3</f>
        <v>#REF!</v>
      </c>
    </row>
    <row r="46" spans="1:27" s="116" customFormat="1" ht="33.75" x14ac:dyDescent="0.25">
      <c r="A46" s="133" t="s">
        <v>51</v>
      </c>
      <c r="B46" s="134" t="s">
        <v>52</v>
      </c>
      <c r="C46" s="135" t="s">
        <v>130</v>
      </c>
      <c r="D46" s="133" t="s">
        <v>29</v>
      </c>
      <c r="E46" s="133" t="s">
        <v>186</v>
      </c>
      <c r="F46" s="133" t="s">
        <v>197</v>
      </c>
      <c r="G46" s="133" t="s">
        <v>184</v>
      </c>
      <c r="H46" s="133" t="s">
        <v>198</v>
      </c>
      <c r="I46" s="133"/>
      <c r="J46" s="133"/>
      <c r="K46" s="133"/>
      <c r="L46" s="133"/>
      <c r="M46" s="133" t="s">
        <v>30</v>
      </c>
      <c r="N46" s="133" t="s">
        <v>31</v>
      </c>
      <c r="O46" s="133" t="s">
        <v>32</v>
      </c>
      <c r="P46" s="269" t="s">
        <v>316</v>
      </c>
      <c r="Q46" s="126" t="e">
        <f>+#REF!/$Q$3</f>
        <v>#REF!</v>
      </c>
      <c r="R46" s="126" t="e">
        <f>+#REF!/$Q$3</f>
        <v>#REF!</v>
      </c>
      <c r="S46" s="126" t="e">
        <f>+#REF!/$Q$3</f>
        <v>#REF!</v>
      </c>
      <c r="T46" s="126" t="e">
        <f>+#REF!/$Q$3</f>
        <v>#REF!</v>
      </c>
      <c r="U46" s="126" t="e">
        <f>+#REF!/$Q$3</f>
        <v>#REF!</v>
      </c>
      <c r="V46" s="126" t="e">
        <f>+#REF!/$Q$3</f>
        <v>#REF!</v>
      </c>
      <c r="W46" s="126" t="e">
        <f>+#REF!/$Q$3</f>
        <v>#REF!</v>
      </c>
      <c r="X46" s="126" t="e">
        <f>+#REF!/$Q$3</f>
        <v>#REF!</v>
      </c>
      <c r="Y46" s="126" t="e">
        <f>+#REF!/$Q$3</f>
        <v>#REF!</v>
      </c>
      <c r="Z46" s="126" t="e">
        <f>+#REF!/$Q$3</f>
        <v>#REF!</v>
      </c>
      <c r="AA46" s="582" t="e">
        <f>+#REF!/$Q$3</f>
        <v>#REF!</v>
      </c>
    </row>
    <row r="47" spans="1:27" ht="15" x14ac:dyDescent="0.25">
      <c r="A47" s="88" t="s">
        <v>1</v>
      </c>
      <c r="B47" s="89" t="s">
        <v>1</v>
      </c>
      <c r="C47" s="90" t="s">
        <v>1</v>
      </c>
      <c r="D47" s="88" t="s">
        <v>1</v>
      </c>
      <c r="E47" s="88" t="s">
        <v>1</v>
      </c>
      <c r="F47" s="88" t="s">
        <v>1</v>
      </c>
      <c r="G47" s="88" t="s">
        <v>1</v>
      </c>
      <c r="H47" s="88" t="s">
        <v>1</v>
      </c>
      <c r="I47" s="88" t="s">
        <v>1</v>
      </c>
      <c r="J47" s="88" t="s">
        <v>1</v>
      </c>
      <c r="K47" s="88" t="s">
        <v>1</v>
      </c>
      <c r="L47" s="88" t="s">
        <v>1</v>
      </c>
      <c r="M47" s="88" t="s">
        <v>1</v>
      </c>
      <c r="N47" s="88" t="s">
        <v>1</v>
      </c>
      <c r="O47" s="88" t="s">
        <v>1</v>
      </c>
      <c r="P47" s="89" t="s">
        <v>1</v>
      </c>
      <c r="Q47" s="126" t="e">
        <f>(((((SUM(Q5:Q46))/1000000)/1000000)/1000000)/1000000)/1000000</f>
        <v>#REF!</v>
      </c>
      <c r="R47" s="126" t="e">
        <f t="shared" ref="R47:AA47" si="0">((((((SUM(R5:R46))/1000000)/1000000)/1000000)/1000000)/1000000)/1000000</f>
        <v>#REF!</v>
      </c>
      <c r="S47" s="126" t="e">
        <f t="shared" si="0"/>
        <v>#REF!</v>
      </c>
      <c r="T47" s="126" t="e">
        <f t="shared" si="0"/>
        <v>#REF!</v>
      </c>
      <c r="U47" s="126" t="e">
        <f t="shared" si="0"/>
        <v>#REF!</v>
      </c>
      <c r="V47" s="126" t="e">
        <f t="shared" si="0"/>
        <v>#REF!</v>
      </c>
      <c r="W47" s="126" t="e">
        <f t="shared" si="0"/>
        <v>#REF!</v>
      </c>
      <c r="X47" s="126" t="e">
        <f t="shared" si="0"/>
        <v>#REF!</v>
      </c>
      <c r="Y47" s="126" t="e">
        <f t="shared" si="0"/>
        <v>#REF!</v>
      </c>
      <c r="Z47" s="126" t="e">
        <f t="shared" si="0"/>
        <v>#REF!</v>
      </c>
      <c r="AA47" s="126" t="e">
        <f t="shared" si="0"/>
        <v>#REF!</v>
      </c>
    </row>
    <row r="48" spans="1:27" ht="15" x14ac:dyDescent="0.25">
      <c r="A48" s="83" t="s">
        <v>1</v>
      </c>
      <c r="B48" s="87" t="s">
        <v>1</v>
      </c>
      <c r="C48" s="85" t="s">
        <v>1</v>
      </c>
      <c r="D48" s="83" t="s">
        <v>1</v>
      </c>
      <c r="E48" s="83" t="s">
        <v>1</v>
      </c>
      <c r="F48" s="83" t="s">
        <v>1</v>
      </c>
      <c r="G48" s="83" t="s">
        <v>1</v>
      </c>
      <c r="H48" s="83" t="s">
        <v>1</v>
      </c>
      <c r="I48" s="83" t="s">
        <v>1</v>
      </c>
      <c r="J48" s="83" t="s">
        <v>1</v>
      </c>
      <c r="K48" s="83" t="s">
        <v>1</v>
      </c>
      <c r="L48" s="83" t="s">
        <v>1</v>
      </c>
      <c r="M48" s="83" t="s">
        <v>1</v>
      </c>
      <c r="N48" s="83" t="s">
        <v>1</v>
      </c>
      <c r="O48" s="83" t="s">
        <v>1</v>
      </c>
      <c r="P48" s="84" t="s">
        <v>1</v>
      </c>
      <c r="Q48" s="126" t="s">
        <v>1</v>
      </c>
      <c r="R48" s="126" t="s">
        <v>1</v>
      </c>
      <c r="S48" s="126" t="s">
        <v>1</v>
      </c>
      <c r="T48" s="126" t="s">
        <v>1</v>
      </c>
      <c r="U48" s="126" t="s">
        <v>1</v>
      </c>
      <c r="V48" s="126" t="s">
        <v>1</v>
      </c>
      <c r="W48" s="126" t="s">
        <v>1</v>
      </c>
      <c r="X48" s="126" t="s">
        <v>1</v>
      </c>
      <c r="Y48" s="126" t="s">
        <v>1</v>
      </c>
      <c r="Z48" s="126" t="s">
        <v>1</v>
      </c>
      <c r="AA48" s="126" t="s">
        <v>1</v>
      </c>
    </row>
    <row r="49" spans="16:27" ht="20.25" hidden="1" customHeight="1" x14ac:dyDescent="0.25">
      <c r="P49" s="276" t="s">
        <v>69</v>
      </c>
      <c r="Q49" s="226" t="e">
        <f>SUBTOTAL(9,Q5:Q48)</f>
        <v>#REF!</v>
      </c>
      <c r="R49" s="226" t="e">
        <f t="shared" ref="R49:AA49" si="1">SUBTOTAL(9,R5:R48)</f>
        <v>#REF!</v>
      </c>
      <c r="S49" s="226" t="e">
        <f t="shared" si="1"/>
        <v>#REF!</v>
      </c>
      <c r="T49" s="226" t="e">
        <f>SUBTOTAL(9,T5:T48)</f>
        <v>#REF!</v>
      </c>
      <c r="U49" s="226" t="e">
        <f t="shared" si="1"/>
        <v>#REF!</v>
      </c>
      <c r="V49" s="226" t="e">
        <f>SUBTOTAL(9,V5:V48)</f>
        <v>#REF!</v>
      </c>
      <c r="W49" s="226" t="e">
        <f t="shared" si="1"/>
        <v>#REF!</v>
      </c>
      <c r="X49" s="226" t="e">
        <f t="shared" si="1"/>
        <v>#REF!</v>
      </c>
      <c r="Y49" s="226" t="e">
        <f t="shared" si="1"/>
        <v>#REF!</v>
      </c>
      <c r="Z49" s="226" t="e">
        <f t="shared" si="1"/>
        <v>#REF!</v>
      </c>
      <c r="AA49" s="226" t="e">
        <f t="shared" si="1"/>
        <v>#REF!</v>
      </c>
    </row>
    <row r="50" spans="16:27" ht="15" hidden="1" x14ac:dyDescent="0.25">
      <c r="P50" s="276" t="s">
        <v>346</v>
      </c>
      <c r="Q50" s="126" t="e">
        <f>(+#REF!)/1000000</f>
        <v>#REF!</v>
      </c>
      <c r="R50" s="126" t="e">
        <f>(+#REF!)/1000000</f>
        <v>#REF!</v>
      </c>
      <c r="S50" s="126" t="e">
        <f>(+#REF!)/1000000</f>
        <v>#REF!</v>
      </c>
      <c r="T50" s="126" t="e">
        <f>(+#REF!)/1000000</f>
        <v>#REF!</v>
      </c>
      <c r="U50" s="126" t="e">
        <f>(+#REF!)/1000000</f>
        <v>#REF!</v>
      </c>
      <c r="V50" s="126" t="e">
        <f>(+#REF!)/1000000</f>
        <v>#REF!</v>
      </c>
      <c r="W50" s="126" t="e">
        <f>(+#REF!)/1000000</f>
        <v>#REF!</v>
      </c>
      <c r="X50" s="126" t="e">
        <f>(+#REF!)/1000000</f>
        <v>#REF!</v>
      </c>
      <c r="Y50" s="126" t="e">
        <f>(+#REF!)/1000000</f>
        <v>#REF!</v>
      </c>
      <c r="Z50" s="126" t="e">
        <f>(+#REF!)/1000000</f>
        <v>#REF!</v>
      </c>
      <c r="AA50" s="126" t="e">
        <f>(+#REF!)/1000000</f>
        <v>#REF!</v>
      </c>
    </row>
    <row r="51" spans="16:27" ht="15" hidden="1" x14ac:dyDescent="0.25">
      <c r="P51" s="276" t="s">
        <v>345</v>
      </c>
      <c r="Q51" s="127" t="e">
        <f>+Q49-Q50</f>
        <v>#REF!</v>
      </c>
      <c r="R51" s="127" t="e">
        <f t="shared" ref="R51:Z51" si="2">+R49-R50</f>
        <v>#REF!</v>
      </c>
      <c r="S51" s="127" t="e">
        <f t="shared" si="2"/>
        <v>#REF!</v>
      </c>
      <c r="T51" s="127" t="e">
        <f t="shared" si="2"/>
        <v>#REF!</v>
      </c>
      <c r="U51" s="127" t="e">
        <f t="shared" si="2"/>
        <v>#REF!</v>
      </c>
      <c r="V51" s="127" t="e">
        <f t="shared" si="2"/>
        <v>#REF!</v>
      </c>
      <c r="W51" s="127" t="e">
        <f t="shared" si="2"/>
        <v>#REF!</v>
      </c>
      <c r="X51" s="127" t="e">
        <f t="shared" si="2"/>
        <v>#REF!</v>
      </c>
      <c r="Y51" s="127" t="e">
        <f t="shared" si="2"/>
        <v>#REF!</v>
      </c>
      <c r="Z51" s="127" t="e">
        <f t="shared" si="2"/>
        <v>#REF!</v>
      </c>
      <c r="AA51" s="127" t="e">
        <f>+AA49-AA50</f>
        <v>#REF!</v>
      </c>
    </row>
    <row r="52" spans="16:27" ht="63.75" customHeight="1" x14ac:dyDescent="0.25">
      <c r="Q52" s="128"/>
      <c r="R52" s="128"/>
      <c r="S52" s="128"/>
      <c r="T52" s="128"/>
      <c r="U52" s="128"/>
      <c r="V52" s="128"/>
      <c r="W52" s="128"/>
      <c r="X52" s="128"/>
      <c r="Y52" s="128"/>
      <c r="Z52" s="128"/>
      <c r="AA52" s="128"/>
    </row>
  </sheetData>
  <autoFilter ref="A4:AA48" xr:uid="{00000000-0009-0000-0000-000004000000}">
    <filterColumn colId="15">
      <colorFilter dxfId="49"/>
    </filterColumn>
  </autoFilter>
  <mergeCells count="1">
    <mergeCell ref="Q1:S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94"/>
      <c r="D1" s="1095"/>
      <c r="E1" s="1095"/>
      <c r="F1" s="1096"/>
      <c r="G1" s="22"/>
      <c r="H1" s="23"/>
      <c r="I1" s="24"/>
      <c r="J1" s="24"/>
      <c r="K1" s="25"/>
      <c r="L1" s="26"/>
      <c r="M1" s="26"/>
      <c r="N1" s="26"/>
      <c r="O1" s="95"/>
      <c r="P1" s="1100" t="s">
        <v>244</v>
      </c>
      <c r="Q1" s="1101"/>
      <c r="R1" s="1102"/>
      <c r="U1" s="96"/>
    </row>
    <row r="2" spans="3:21" s="19" customFormat="1" ht="19.5" customHeight="1" x14ac:dyDescent="0.2">
      <c r="C2" s="1097"/>
      <c r="D2" s="1098"/>
      <c r="E2" s="1098"/>
      <c r="F2" s="1099"/>
      <c r="H2" s="1103" t="s">
        <v>245</v>
      </c>
      <c r="I2" s="1104"/>
      <c r="J2" s="1104"/>
      <c r="K2" s="1104"/>
      <c r="L2" s="1104"/>
      <c r="M2" s="1104"/>
      <c r="N2" s="1104"/>
      <c r="O2" s="1105"/>
      <c r="P2" s="1106" t="s">
        <v>246</v>
      </c>
      <c r="Q2" s="1107"/>
      <c r="R2" s="1108"/>
      <c r="U2" s="96"/>
    </row>
    <row r="3" spans="3:21" s="19" customFormat="1" ht="24" customHeight="1" x14ac:dyDescent="0.2">
      <c r="C3" s="1097"/>
      <c r="D3" s="1098"/>
      <c r="E3" s="1098"/>
      <c r="F3" s="1099"/>
      <c r="H3" s="1103" t="s">
        <v>247</v>
      </c>
      <c r="I3" s="1104"/>
      <c r="J3" s="1104"/>
      <c r="K3" s="1104"/>
      <c r="L3" s="1104"/>
      <c r="M3" s="1104"/>
      <c r="N3" s="1104"/>
      <c r="O3" s="1105"/>
      <c r="P3" s="1106"/>
      <c r="Q3" s="1107"/>
      <c r="R3" s="1108"/>
      <c r="U3" s="96"/>
    </row>
    <row r="4" spans="3:21" s="19" customFormat="1" ht="15" customHeight="1" x14ac:dyDescent="0.2">
      <c r="C4" s="1097"/>
      <c r="D4" s="1098"/>
      <c r="E4" s="1098"/>
      <c r="F4" s="1099"/>
      <c r="H4" s="1103" t="s">
        <v>248</v>
      </c>
      <c r="I4" s="1104"/>
      <c r="J4" s="1104"/>
      <c r="K4" s="1104"/>
      <c r="L4" s="1104"/>
      <c r="M4" s="1104"/>
      <c r="N4" s="1104"/>
      <c r="O4" s="1105"/>
      <c r="P4" s="1106" t="s">
        <v>249</v>
      </c>
      <c r="Q4" s="1107"/>
      <c r="R4" s="1108"/>
      <c r="U4" s="96"/>
    </row>
    <row r="5" spans="3:21" s="19" customFormat="1" ht="15" customHeight="1" x14ac:dyDescent="0.2">
      <c r="C5" s="1097"/>
      <c r="D5" s="1098"/>
      <c r="E5" s="1098"/>
      <c r="F5" s="1099"/>
      <c r="H5" s="1103" t="s">
        <v>250</v>
      </c>
      <c r="I5" s="1104"/>
      <c r="J5" s="1104"/>
      <c r="K5" s="1104"/>
      <c r="L5" s="1104"/>
      <c r="M5" s="1104"/>
      <c r="N5" s="1104"/>
      <c r="O5" s="1105"/>
      <c r="P5" s="1106"/>
      <c r="Q5" s="1107"/>
      <c r="R5" s="1108"/>
      <c r="U5" s="96"/>
    </row>
    <row r="6" spans="3:21" s="19" customFormat="1" ht="15" customHeight="1" x14ac:dyDescent="0.2">
      <c r="C6" s="1097"/>
      <c r="D6" s="1098"/>
      <c r="E6" s="1098"/>
      <c r="F6" s="1099"/>
      <c r="H6" s="1103" t="s">
        <v>251</v>
      </c>
      <c r="I6" s="1104"/>
      <c r="J6" s="1104"/>
      <c r="K6" s="1104"/>
      <c r="L6" s="1104"/>
      <c r="M6" s="1104"/>
      <c r="N6" s="1104"/>
      <c r="O6" s="1105"/>
      <c r="P6" s="1106"/>
      <c r="Q6" s="1107"/>
      <c r="R6" s="1108"/>
      <c r="U6" s="96"/>
    </row>
    <row r="7" spans="3:21" s="19" customFormat="1" ht="16.5" customHeight="1" thickBot="1" x14ac:dyDescent="0.25">
      <c r="C7" s="1097"/>
      <c r="D7" s="1098"/>
      <c r="E7" s="1098"/>
      <c r="F7" s="1099"/>
      <c r="H7" s="43">
        <v>1000000</v>
      </c>
      <c r="I7" s="27"/>
      <c r="J7" s="27"/>
      <c r="K7" s="28"/>
      <c r="L7" s="27"/>
      <c r="M7" s="27"/>
      <c r="N7" s="27"/>
      <c r="O7" s="29">
        <v>1000000</v>
      </c>
      <c r="P7" s="1109"/>
      <c r="Q7" s="1110"/>
      <c r="R7" s="1111"/>
      <c r="U7" s="96"/>
    </row>
    <row r="8" spans="3:21" s="19" customFormat="1" ht="16.5" customHeight="1" thickBot="1" x14ac:dyDescent="0.25">
      <c r="C8" s="1112" t="s">
        <v>252</v>
      </c>
      <c r="D8" s="1113"/>
      <c r="E8" s="1113"/>
      <c r="F8" s="1114"/>
      <c r="G8" s="22"/>
      <c r="H8" s="1115" t="s">
        <v>418</v>
      </c>
      <c r="I8" s="1116"/>
      <c r="J8" s="1116"/>
      <c r="K8" s="1116"/>
      <c r="L8" s="1116"/>
      <c r="M8" s="1116"/>
      <c r="N8" s="1116"/>
      <c r="O8" s="1116"/>
      <c r="P8" s="1116"/>
      <c r="Q8" s="1116"/>
      <c r="R8" s="1117"/>
      <c r="U8" s="96"/>
    </row>
    <row r="9" spans="3:21" s="19" customFormat="1" ht="26.25" customHeight="1" thickBot="1" x14ac:dyDescent="0.25">
      <c r="C9" s="1118" t="s">
        <v>253</v>
      </c>
      <c r="D9" s="1119"/>
      <c r="E9" s="1119"/>
      <c r="F9" s="1119"/>
      <c r="G9" s="1119"/>
      <c r="H9" s="1119"/>
      <c r="I9" s="1119"/>
      <c r="J9" s="1119"/>
      <c r="K9" s="1119"/>
      <c r="L9" s="1119"/>
      <c r="M9" s="1119"/>
      <c r="N9" s="1119"/>
      <c r="O9" s="1119"/>
      <c r="P9" s="1119"/>
      <c r="Q9" s="1119"/>
      <c r="R9" s="1120"/>
      <c r="U9" s="96"/>
    </row>
    <row r="10" spans="3:21" s="19" customFormat="1" ht="48" customHeight="1" thickBot="1" x14ac:dyDescent="0.25">
      <c r="C10" s="209" t="s">
        <v>19</v>
      </c>
      <c r="D10" s="210" t="s">
        <v>283</v>
      </c>
      <c r="E10" s="354" t="s">
        <v>20</v>
      </c>
      <c r="F10" s="211" t="s">
        <v>94</v>
      </c>
      <c r="G10" s="211" t="s">
        <v>254</v>
      </c>
      <c r="H10" s="211" t="s">
        <v>24</v>
      </c>
      <c r="I10" s="211" t="s">
        <v>255</v>
      </c>
      <c r="J10" s="211" t="s">
        <v>22</v>
      </c>
      <c r="K10" s="211" t="s">
        <v>256</v>
      </c>
      <c r="L10" s="212" t="s">
        <v>25</v>
      </c>
      <c r="M10" s="212" t="s">
        <v>257</v>
      </c>
      <c r="N10" s="212" t="s">
        <v>258</v>
      </c>
      <c r="O10" s="213" t="s">
        <v>259</v>
      </c>
      <c r="P10" s="213" t="s">
        <v>260</v>
      </c>
      <c r="Q10" s="213" t="s">
        <v>261</v>
      </c>
      <c r="R10" s="214" t="s">
        <v>262</v>
      </c>
      <c r="U10" s="96"/>
    </row>
    <row r="11" spans="3:21" s="19" customFormat="1" ht="36" customHeight="1" x14ac:dyDescent="0.2">
      <c r="C11" s="138" t="s">
        <v>46</v>
      </c>
      <c r="D11" s="533"/>
      <c r="E11" s="533"/>
      <c r="F11" s="534"/>
      <c r="G11" s="535"/>
      <c r="H11" s="534"/>
      <c r="I11" s="534"/>
      <c r="J11" s="534"/>
      <c r="K11" s="534"/>
      <c r="L11" s="534"/>
      <c r="M11" s="536"/>
      <c r="N11" s="537"/>
      <c r="O11" s="538"/>
      <c r="P11" s="539"/>
      <c r="Q11" s="539"/>
      <c r="R11" s="538"/>
      <c r="S11" s="19">
        <v>1000000</v>
      </c>
      <c r="U11" s="96"/>
    </row>
    <row r="12" spans="3:21" s="19" customFormat="1" ht="45.75" customHeight="1" x14ac:dyDescent="0.2">
      <c r="C12" s="1123" t="s">
        <v>168</v>
      </c>
      <c r="D12" s="532" t="s">
        <v>268</v>
      </c>
      <c r="E12" s="400">
        <v>0</v>
      </c>
      <c r="F12" s="400">
        <v>0</v>
      </c>
      <c r="G12" s="400">
        <v>0</v>
      </c>
      <c r="H12" s="400">
        <v>0</v>
      </c>
      <c r="I12" s="299"/>
      <c r="J12" s="299"/>
      <c r="K12" s="43">
        <f>+F12-H12</f>
        <v>0</v>
      </c>
      <c r="L12" s="586">
        <v>0</v>
      </c>
      <c r="M12" s="300"/>
      <c r="N12" s="300"/>
      <c r="O12" s="301">
        <f>+IF(ISERROR(L12/F12),0,L12/F12)</f>
        <v>0</v>
      </c>
      <c r="P12" s="187">
        <f>+F12-L12</f>
        <v>0</v>
      </c>
      <c r="Q12" s="187">
        <v>0</v>
      </c>
      <c r="R12" s="306">
        <f>+IF(ISERROR(Q12/F12),0,Q12/F12)</f>
        <v>0</v>
      </c>
      <c r="U12" s="96"/>
    </row>
    <row r="13" spans="3:21" s="19" customFormat="1" ht="45.75" customHeight="1" x14ac:dyDescent="0.2">
      <c r="C13" s="1124"/>
      <c r="D13" s="532" t="s">
        <v>284</v>
      </c>
      <c r="E13" s="400">
        <v>0</v>
      </c>
      <c r="F13" s="400">
        <v>0</v>
      </c>
      <c r="G13" s="400">
        <v>0</v>
      </c>
      <c r="H13" s="400">
        <v>0</v>
      </c>
      <c r="I13" s="299"/>
      <c r="J13" s="299"/>
      <c r="K13" s="43">
        <f t="shared" ref="K13:K16" si="0">+F13-H13</f>
        <v>0</v>
      </c>
      <c r="L13" s="586">
        <v>0</v>
      </c>
      <c r="M13" s="300"/>
      <c r="N13" s="300"/>
      <c r="O13" s="301">
        <f>+IF(ISERROR(L13/F13),0,L13/F13)</f>
        <v>0</v>
      </c>
      <c r="P13" s="187">
        <f>+F13-L13</f>
        <v>0</v>
      </c>
      <c r="Q13" s="187">
        <v>0</v>
      </c>
      <c r="R13" s="306">
        <f>+IF(ISERROR(Q13/F13),0,Q13/F13)</f>
        <v>0</v>
      </c>
      <c r="U13" s="96"/>
    </row>
    <row r="14" spans="3:21" s="19" customFormat="1" ht="45.75" customHeight="1" x14ac:dyDescent="0.2">
      <c r="C14" s="1125"/>
      <c r="D14" s="532" t="s">
        <v>180</v>
      </c>
      <c r="E14" s="299">
        <v>0</v>
      </c>
      <c r="F14" s="400">
        <v>0</v>
      </c>
      <c r="G14" s="400">
        <v>0</v>
      </c>
      <c r="H14" s="400">
        <v>0</v>
      </c>
      <c r="I14" s="299"/>
      <c r="J14" s="299"/>
      <c r="K14" s="43">
        <f t="shared" si="0"/>
        <v>0</v>
      </c>
      <c r="L14" s="586">
        <v>0</v>
      </c>
      <c r="M14" s="300"/>
      <c r="N14" s="300"/>
      <c r="O14" s="301">
        <f>+IF(ISERROR(L14/F14),0,L14/F14)</f>
        <v>0</v>
      </c>
      <c r="P14" s="187">
        <v>0</v>
      </c>
      <c r="Q14" s="187">
        <v>0</v>
      </c>
      <c r="R14" s="306">
        <f>+IF(ISERROR(Q14/F14),0,Q14/F14)</f>
        <v>0</v>
      </c>
      <c r="U14" s="96"/>
    </row>
    <row r="15" spans="3:21" s="19" customFormat="1" ht="38.25" customHeight="1" x14ac:dyDescent="0.2">
      <c r="C15" s="97" t="s">
        <v>67</v>
      </c>
      <c r="D15" s="531"/>
      <c r="E15" s="303">
        <v>0</v>
      </c>
      <c r="F15" s="303">
        <v>0</v>
      </c>
      <c r="G15" s="302">
        <v>0</v>
      </c>
      <c r="H15" s="303"/>
      <c r="I15" s="303"/>
      <c r="J15" s="303"/>
      <c r="K15" s="43">
        <f t="shared" si="0"/>
        <v>0</v>
      </c>
      <c r="L15" s="586">
        <v>0</v>
      </c>
      <c r="M15" s="304"/>
      <c r="N15" s="305"/>
      <c r="O15" s="306"/>
      <c r="P15" s="299"/>
      <c r="Q15" s="299">
        <v>0</v>
      </c>
      <c r="R15" s="306"/>
      <c r="U15" s="96"/>
    </row>
    <row r="16" spans="3:21" s="19" customFormat="1" ht="54" customHeight="1" thickBot="1" x14ac:dyDescent="0.25">
      <c r="C16" s="44" t="s">
        <v>263</v>
      </c>
      <c r="D16" s="525"/>
      <c r="E16" s="526">
        <v>0</v>
      </c>
      <c r="F16" s="526">
        <f>+F12+F13+F14</f>
        <v>0</v>
      </c>
      <c r="G16" s="526">
        <f>+G12+G13+G14</f>
        <v>0</v>
      </c>
      <c r="H16" s="526">
        <f>+H12+H13+H14</f>
        <v>0</v>
      </c>
      <c r="I16" s="526"/>
      <c r="J16" s="526"/>
      <c r="K16" s="43">
        <f t="shared" si="0"/>
        <v>0</v>
      </c>
      <c r="L16" s="587">
        <f t="shared" ref="L16" si="1">SUM(L12:L15)</f>
        <v>0</v>
      </c>
      <c r="M16" s="527"/>
      <c r="N16" s="527"/>
      <c r="O16" s="528">
        <f>+IF(ISERROR(L16/F16),0,L16/F16)</f>
        <v>0</v>
      </c>
      <c r="P16" s="529" t="s">
        <v>515</v>
      </c>
      <c r="Q16" s="529">
        <v>0</v>
      </c>
      <c r="R16" s="530">
        <v>0</v>
      </c>
      <c r="U16" s="96"/>
    </row>
    <row r="17" spans="3:25" s="19" customFormat="1" ht="5.25" hidden="1" customHeight="1" x14ac:dyDescent="0.2">
      <c r="C17" s="191" t="s">
        <v>263</v>
      </c>
      <c r="D17" s="192"/>
      <c r="E17" s="192"/>
      <c r="F17" s="193">
        <v>0</v>
      </c>
      <c r="G17" s="193">
        <v>248847.70388248999</v>
      </c>
      <c r="H17" s="194">
        <v>0</v>
      </c>
      <c r="I17" s="195">
        <v>0</v>
      </c>
      <c r="J17" s="195" t="e">
        <f>SUMIF([3]base!$G$5:$AD$76,"C",[3]base!$V$5:$V$76)</f>
        <v>#VALUE!</v>
      </c>
      <c r="K17" s="194">
        <f>(+F17-(I17+H17))/1000000</f>
        <v>0</v>
      </c>
      <c r="L17" s="195">
        <f>+L12+L13</f>
        <v>0</v>
      </c>
      <c r="M17" s="196">
        <f>+L17-Q17</f>
        <v>0</v>
      </c>
      <c r="N17" s="197" t="e">
        <f>+M17/(F17-I17)</f>
        <v>#DIV/0!</v>
      </c>
      <c r="O17" s="198">
        <v>0</v>
      </c>
      <c r="P17" s="199">
        <v>0</v>
      </c>
      <c r="Q17" s="200">
        <f>+Q12</f>
        <v>0</v>
      </c>
      <c r="R17" s="201">
        <v>0</v>
      </c>
      <c r="U17" s="96"/>
    </row>
    <row r="18" spans="3:25" s="7" customFormat="1" ht="41.25" customHeight="1" thickBot="1" x14ac:dyDescent="0.25">
      <c r="C18" s="1121" t="s">
        <v>69</v>
      </c>
      <c r="D18" s="1122"/>
      <c r="E18" s="202">
        <f>+E16</f>
        <v>0</v>
      </c>
      <c r="F18" s="202">
        <f>+F16</f>
        <v>0</v>
      </c>
      <c r="G18" s="202">
        <f>+G12+G13+G14</f>
        <v>0</v>
      </c>
      <c r="H18" s="202">
        <f>+H16</f>
        <v>0</v>
      </c>
      <c r="I18" s="202">
        <f>+I12+I13+I14</f>
        <v>0</v>
      </c>
      <c r="J18" s="202">
        <f>+J12+J13+J14</f>
        <v>0</v>
      </c>
      <c r="K18" s="202">
        <f>+K12+K13+K14</f>
        <v>0</v>
      </c>
      <c r="L18" s="202">
        <f>+L12+L13+L14</f>
        <v>0</v>
      </c>
      <c r="M18" s="203">
        <f>+L18-Q18</f>
        <v>0</v>
      </c>
      <c r="N18" s="239" t="e">
        <f>+M18/(F18-I18)</f>
        <v>#DIV/0!</v>
      </c>
      <c r="O18" s="204">
        <f>+IF(ISERROR(L18/F18),0,L18/F18)</f>
        <v>0</v>
      </c>
      <c r="P18" s="205">
        <f>+P12+P13+P14</f>
        <v>0</v>
      </c>
      <c r="Q18" s="206">
        <f>+Q12+Q13+Q14</f>
        <v>0</v>
      </c>
      <c r="R18" s="207">
        <f>+IF(ISERROR(Q18/F18),0,Q18/F18)</f>
        <v>0</v>
      </c>
      <c r="T18" s="19"/>
      <c r="U18" s="98"/>
    </row>
    <row r="19" spans="3:25" s="7" customFormat="1" ht="23.25" customHeight="1" x14ac:dyDescent="0.2">
      <c r="C19" s="30"/>
      <c r="D19" s="272">
        <v>1000000</v>
      </c>
      <c r="E19" s="272"/>
      <c r="F19" s="208"/>
      <c r="G19" s="31"/>
      <c r="H19" s="99"/>
      <c r="I19" s="99"/>
      <c r="J19" s="31"/>
      <c r="K19" s="31"/>
      <c r="L19" s="99"/>
      <c r="M19" s="99"/>
      <c r="N19" s="100"/>
      <c r="O19" s="32"/>
      <c r="P19" s="101"/>
      <c r="Q19" s="102"/>
      <c r="R19" s="33"/>
      <c r="T19" s="19"/>
      <c r="U19" s="98"/>
    </row>
    <row r="20" spans="3:25" s="7" customFormat="1" ht="23.25" customHeight="1" x14ac:dyDescent="0.25">
      <c r="C20" s="1077"/>
      <c r="D20" s="1077"/>
      <c r="E20" s="1077"/>
      <c r="F20" s="1077"/>
      <c r="G20" s="1077"/>
      <c r="H20" s="1077"/>
      <c r="I20" s="1077"/>
      <c r="J20" s="1077"/>
      <c r="K20" s="1077"/>
      <c r="L20" s="1077"/>
      <c r="M20" s="1077"/>
      <c r="N20" s="1077"/>
      <c r="O20" s="1077"/>
      <c r="P20" s="1077"/>
      <c r="Q20" s="1077"/>
      <c r="R20" s="33"/>
      <c r="T20" s="19"/>
      <c r="U20" s="103"/>
      <c r="V20" s="104"/>
    </row>
    <row r="21" spans="3:25" s="7" customFormat="1" ht="49.5" customHeight="1" x14ac:dyDescent="0.25">
      <c r="C21" s="1093"/>
      <c r="D21" s="1093"/>
      <c r="E21" s="1093"/>
      <c r="F21" s="1093"/>
      <c r="G21" s="1093"/>
      <c r="H21" s="1093"/>
      <c r="I21" s="1093"/>
      <c r="J21" s="1093"/>
      <c r="K21" s="1093"/>
      <c r="L21" s="1093"/>
      <c r="M21" s="1093"/>
      <c r="N21" s="1093"/>
      <c r="O21" s="1093"/>
      <c r="P21" s="1093"/>
      <c r="Q21" s="1093"/>
      <c r="R21" s="1093"/>
      <c r="T21" s="19"/>
      <c r="U21" s="103"/>
      <c r="V21" s="104"/>
    </row>
    <row r="22" spans="3:25" s="7" customFormat="1" ht="54.75" customHeight="1" x14ac:dyDescent="0.25">
      <c r="C22" s="1077"/>
      <c r="D22" s="1077"/>
      <c r="E22" s="1077"/>
      <c r="F22" s="1077"/>
      <c r="G22" s="1077"/>
      <c r="H22" s="1077"/>
      <c r="I22" s="1077"/>
      <c r="J22" s="1077"/>
      <c r="K22" s="1077"/>
      <c r="L22" s="1077"/>
      <c r="M22" s="1077"/>
      <c r="N22" s="1077"/>
      <c r="O22" s="1077"/>
      <c r="P22" s="1077"/>
      <c r="Q22" s="1077"/>
      <c r="R22" s="33"/>
      <c r="T22" s="19"/>
      <c r="U22" s="103"/>
      <c r="V22" s="104"/>
    </row>
    <row r="23" spans="3:25" s="7" customFormat="1" ht="31.5" customHeight="1" x14ac:dyDescent="0.25">
      <c r="C23" s="1077"/>
      <c r="D23" s="1077"/>
      <c r="E23" s="1077"/>
      <c r="F23" s="1077"/>
      <c r="G23" s="1077"/>
      <c r="H23" s="1077"/>
      <c r="I23" s="1077"/>
      <c r="J23" s="1077"/>
      <c r="K23" s="1077"/>
      <c r="L23" s="1077"/>
      <c r="M23" s="1077"/>
      <c r="N23" s="1077"/>
      <c r="O23" s="1077"/>
      <c r="P23" s="1077"/>
      <c r="Q23" s="1077"/>
      <c r="R23" s="1077"/>
      <c r="T23" s="19"/>
      <c r="U23" s="103"/>
      <c r="V23" s="104"/>
    </row>
    <row r="24" spans="3:25" s="7" customFormat="1" ht="38.25" hidden="1" customHeight="1" x14ac:dyDescent="0.25">
      <c r="T24" s="19"/>
      <c r="U24" s="103"/>
      <c r="V24" s="104"/>
    </row>
    <row r="25" spans="3:25" s="7" customFormat="1" ht="31.5" hidden="1" customHeight="1" thickBot="1" x14ac:dyDescent="0.3">
      <c r="C25" s="7" t="s">
        <v>264</v>
      </c>
      <c r="K25" s="34"/>
      <c r="M25" s="42"/>
      <c r="N25" s="42"/>
      <c r="O25" s="42"/>
      <c r="P25" s="42"/>
      <c r="Q25" s="42"/>
      <c r="R25" s="42"/>
      <c r="T25" s="19"/>
      <c r="U25" s="103"/>
      <c r="V25" s="104"/>
    </row>
    <row r="26" spans="3:25" s="7" customFormat="1" ht="31.5" hidden="1" customHeight="1" x14ac:dyDescent="0.2">
      <c r="C26" s="1078" t="s">
        <v>265</v>
      </c>
      <c r="D26" s="1079"/>
      <c r="E26" s="1079"/>
      <c r="F26" s="1080"/>
      <c r="G26" s="13"/>
      <c r="H26" s="1081" t="s">
        <v>266</v>
      </c>
      <c r="I26" s="1082"/>
      <c r="J26" s="1082"/>
      <c r="K26" s="1083"/>
      <c r="L26" s="1083"/>
      <c r="M26" s="1083"/>
      <c r="N26" s="1083"/>
      <c r="O26" s="1083"/>
      <c r="P26" s="1084"/>
      <c r="Q26" s="14" t="s">
        <v>267</v>
      </c>
      <c r="R26" s="42"/>
      <c r="U26" s="98"/>
    </row>
    <row r="27" spans="3:25" s="7" customFormat="1" ht="15.75" hidden="1" x14ac:dyDescent="0.25">
      <c r="C27" s="1069" t="s">
        <v>268</v>
      </c>
      <c r="D27" s="1070"/>
      <c r="E27" s="1070"/>
      <c r="F27" s="1071"/>
      <c r="G27" s="15"/>
      <c r="H27" s="1085" t="s">
        <v>269</v>
      </c>
      <c r="I27" s="1086"/>
      <c r="J27" s="1086"/>
      <c r="K27" s="1087"/>
      <c r="L27" s="1087"/>
      <c r="M27" s="1087"/>
      <c r="N27" s="1087"/>
      <c r="O27" s="1087"/>
      <c r="P27" s="1088"/>
      <c r="Q27" s="105">
        <v>1000000000</v>
      </c>
      <c r="R27" s="42"/>
      <c r="T27" s="106"/>
      <c r="U27" s="103"/>
      <c r="V27" s="104"/>
      <c r="Y27" s="35"/>
    </row>
    <row r="28" spans="3:25" s="7" customFormat="1" ht="15.75" hidden="1" x14ac:dyDescent="0.25">
      <c r="C28" s="1072"/>
      <c r="D28" s="1073"/>
      <c r="E28" s="1073"/>
      <c r="F28" s="1074"/>
      <c r="G28" s="16"/>
      <c r="H28" s="1089" t="s">
        <v>148</v>
      </c>
      <c r="I28" s="1090"/>
      <c r="J28" s="1090"/>
      <c r="K28" s="1091"/>
      <c r="L28" s="1091"/>
      <c r="M28" s="1091"/>
      <c r="N28" s="1091"/>
      <c r="O28" s="1091"/>
      <c r="P28" s="1092"/>
      <c r="Q28" s="107">
        <v>3605000000</v>
      </c>
      <c r="R28" s="42"/>
      <c r="T28" s="106"/>
      <c r="U28" s="103"/>
      <c r="V28" s="104"/>
      <c r="Y28" s="35"/>
    </row>
    <row r="29" spans="3:25" s="7" customFormat="1" ht="15.75" hidden="1" x14ac:dyDescent="0.25">
      <c r="C29" s="1072"/>
      <c r="D29" s="1073"/>
      <c r="E29" s="1073"/>
      <c r="F29" s="1074"/>
      <c r="G29" s="16"/>
      <c r="H29" s="1056" t="s">
        <v>270</v>
      </c>
      <c r="I29" s="1057"/>
      <c r="J29" s="1057"/>
      <c r="K29" s="1058"/>
      <c r="L29" s="1058"/>
      <c r="M29" s="1058"/>
      <c r="N29" s="1058"/>
      <c r="O29" s="1058"/>
      <c r="P29" s="1059"/>
      <c r="Q29" s="108">
        <v>300000000</v>
      </c>
      <c r="R29" s="42"/>
      <c r="T29" s="106"/>
      <c r="U29" s="103"/>
      <c r="V29" s="104"/>
      <c r="Y29" s="35"/>
    </row>
    <row r="30" spans="3:25" s="7" customFormat="1" ht="15.75" hidden="1" x14ac:dyDescent="0.25">
      <c r="C30" s="1072" t="s">
        <v>271</v>
      </c>
      <c r="D30" s="1073"/>
      <c r="E30" s="1073"/>
      <c r="F30" s="1074"/>
      <c r="G30" s="17"/>
      <c r="H30" s="1056" t="s">
        <v>161</v>
      </c>
      <c r="I30" s="1057"/>
      <c r="J30" s="1057"/>
      <c r="K30" s="1058"/>
      <c r="L30" s="1058"/>
      <c r="M30" s="1058"/>
      <c r="N30" s="1058"/>
      <c r="O30" s="1058"/>
      <c r="P30" s="1059"/>
      <c r="Q30" s="107">
        <v>200000000</v>
      </c>
      <c r="R30" s="42"/>
      <c r="T30" s="106"/>
      <c r="U30" s="103"/>
      <c r="V30" s="104"/>
      <c r="Y30" s="35"/>
    </row>
    <row r="31" spans="3:25" s="7" customFormat="1" hidden="1" x14ac:dyDescent="0.25">
      <c r="C31" s="1072" t="s">
        <v>272</v>
      </c>
      <c r="D31" s="1073"/>
      <c r="E31" s="1073"/>
      <c r="F31" s="1074"/>
      <c r="G31" s="16"/>
      <c r="H31" s="1056" t="s">
        <v>273</v>
      </c>
      <c r="I31" s="1057"/>
      <c r="J31" s="1057"/>
      <c r="K31" s="1058"/>
      <c r="L31" s="1058"/>
      <c r="M31" s="1058"/>
      <c r="N31" s="1058"/>
      <c r="O31" s="1058"/>
      <c r="P31" s="1059"/>
      <c r="Q31" s="108">
        <v>300000000</v>
      </c>
      <c r="T31" s="106"/>
      <c r="U31" s="103"/>
      <c r="V31" s="104"/>
      <c r="Y31" s="35"/>
    </row>
    <row r="32" spans="3:25" s="7" customFormat="1" hidden="1" x14ac:dyDescent="0.25">
      <c r="C32" s="1072"/>
      <c r="D32" s="1073"/>
      <c r="E32" s="1073"/>
      <c r="F32" s="1074"/>
      <c r="G32" s="16"/>
      <c r="H32" s="1056" t="s">
        <v>274</v>
      </c>
      <c r="I32" s="1057"/>
      <c r="J32" s="1057"/>
      <c r="K32" s="1058"/>
      <c r="L32" s="1058"/>
      <c r="M32" s="1058"/>
      <c r="N32" s="1058"/>
      <c r="O32" s="1058"/>
      <c r="P32" s="1059"/>
      <c r="Q32" s="108">
        <v>2200000000</v>
      </c>
      <c r="R32" s="19"/>
      <c r="T32" s="106"/>
      <c r="U32" s="103"/>
      <c r="V32" s="104"/>
      <c r="Y32" s="35"/>
    </row>
    <row r="33" spans="3:25" s="7" customFormat="1" hidden="1" x14ac:dyDescent="0.25">
      <c r="C33" s="1072" t="s">
        <v>275</v>
      </c>
      <c r="D33" s="1073"/>
      <c r="E33" s="1073"/>
      <c r="F33" s="1074"/>
      <c r="G33" s="16"/>
      <c r="H33" s="1056" t="s">
        <v>149</v>
      </c>
      <c r="I33" s="1057"/>
      <c r="J33" s="1057"/>
      <c r="K33" s="1058"/>
      <c r="L33" s="1058"/>
      <c r="M33" s="1058"/>
      <c r="N33" s="1058"/>
      <c r="O33" s="1058"/>
      <c r="P33" s="1059"/>
      <c r="Q33" s="108">
        <v>1160000000</v>
      </c>
      <c r="R33" s="19"/>
      <c r="T33" s="106"/>
      <c r="U33" s="103"/>
      <c r="V33" s="104"/>
      <c r="Y33" s="35"/>
    </row>
    <row r="34" spans="3:25" s="7" customFormat="1" hidden="1" x14ac:dyDescent="0.25">
      <c r="C34" s="1072"/>
      <c r="D34" s="1073"/>
      <c r="E34" s="1073"/>
      <c r="F34" s="1074"/>
      <c r="G34" s="16"/>
      <c r="H34" s="1056" t="s">
        <v>146</v>
      </c>
      <c r="I34" s="1057"/>
      <c r="J34" s="1057"/>
      <c r="K34" s="1058"/>
      <c r="L34" s="1058"/>
      <c r="M34" s="1058"/>
      <c r="N34" s="1058"/>
      <c r="O34" s="1058"/>
      <c r="P34" s="1059"/>
      <c r="Q34" s="108">
        <v>30461434</v>
      </c>
      <c r="R34" s="19"/>
      <c r="T34" s="106"/>
      <c r="U34" s="103"/>
      <c r="V34" s="104"/>
      <c r="Y34" s="35"/>
    </row>
    <row r="35" spans="3:25" s="7" customFormat="1" hidden="1" x14ac:dyDescent="0.25">
      <c r="C35" s="1050" t="s">
        <v>276</v>
      </c>
      <c r="D35" s="1050"/>
      <c r="E35" s="1050"/>
      <c r="F35" s="1051"/>
      <c r="G35" s="18"/>
      <c r="H35" s="1056" t="s">
        <v>155</v>
      </c>
      <c r="I35" s="1057"/>
      <c r="J35" s="1057"/>
      <c r="K35" s="1058"/>
      <c r="L35" s="1058"/>
      <c r="M35" s="1058"/>
      <c r="N35" s="1058"/>
      <c r="O35" s="1058"/>
      <c r="P35" s="1059"/>
      <c r="Q35" s="108">
        <v>1962993187</v>
      </c>
      <c r="R35" s="36"/>
      <c r="T35" s="106"/>
      <c r="U35" s="103"/>
      <c r="V35" s="104"/>
      <c r="Y35" s="35"/>
    </row>
    <row r="36" spans="3:25" s="7" customFormat="1" hidden="1" x14ac:dyDescent="0.25">
      <c r="C36" s="1052"/>
      <c r="D36" s="1052"/>
      <c r="E36" s="1052"/>
      <c r="F36" s="1053"/>
      <c r="G36" s="18"/>
      <c r="H36" s="1056" t="s">
        <v>157</v>
      </c>
      <c r="I36" s="1057"/>
      <c r="J36" s="1057"/>
      <c r="K36" s="1058"/>
      <c r="L36" s="1058"/>
      <c r="M36" s="1058"/>
      <c r="N36" s="1058"/>
      <c r="O36" s="1058"/>
      <c r="P36" s="1059"/>
      <c r="Q36" s="108">
        <v>300000000</v>
      </c>
      <c r="R36" s="36"/>
      <c r="T36" s="106"/>
      <c r="U36" s="103"/>
      <c r="V36" s="104"/>
      <c r="Y36" s="35"/>
    </row>
    <row r="37" spans="3:25" s="7" customFormat="1" ht="15.75" hidden="1" thickBot="1" x14ac:dyDescent="0.3">
      <c r="C37" s="1054"/>
      <c r="D37" s="1054"/>
      <c r="E37" s="1054"/>
      <c r="F37" s="1055"/>
      <c r="G37" s="37"/>
      <c r="H37" s="1060" t="s">
        <v>151</v>
      </c>
      <c r="I37" s="1061"/>
      <c r="J37" s="1061"/>
      <c r="K37" s="1062"/>
      <c r="L37" s="1062"/>
      <c r="M37" s="1062"/>
      <c r="N37" s="1062"/>
      <c r="O37" s="1062"/>
      <c r="P37" s="1063"/>
      <c r="Q37" s="108">
        <v>311484467</v>
      </c>
      <c r="R37" s="36"/>
      <c r="T37" s="106"/>
      <c r="U37" s="103"/>
      <c r="V37" s="104"/>
      <c r="Y37" s="35"/>
    </row>
    <row r="38" spans="3:25" s="7" customFormat="1" hidden="1" x14ac:dyDescent="0.25">
      <c r="C38" s="1064" t="s">
        <v>277</v>
      </c>
      <c r="D38" s="1064"/>
      <c r="E38" s="1064"/>
      <c r="F38" s="1064"/>
      <c r="G38" s="37"/>
      <c r="H38" s="1056" t="s">
        <v>150</v>
      </c>
      <c r="I38" s="1057"/>
      <c r="J38" s="1057"/>
      <c r="K38" s="1058"/>
      <c r="L38" s="1058"/>
      <c r="M38" s="1058"/>
      <c r="N38" s="1058"/>
      <c r="O38" s="1058"/>
      <c r="P38" s="1059"/>
      <c r="Q38" s="108">
        <v>31685384000</v>
      </c>
      <c r="R38" s="36"/>
      <c r="T38" s="106"/>
      <c r="U38" s="103"/>
      <c r="V38" s="104"/>
      <c r="Y38" s="35"/>
    </row>
    <row r="39" spans="3:25" s="7" customFormat="1" ht="27" hidden="1" customHeight="1" x14ac:dyDescent="0.25">
      <c r="C39" s="1069" t="s">
        <v>278</v>
      </c>
      <c r="D39" s="1070"/>
      <c r="E39" s="1070"/>
      <c r="F39" s="1071"/>
      <c r="G39" s="17"/>
      <c r="H39" s="1056" t="s">
        <v>153</v>
      </c>
      <c r="I39" s="1057"/>
      <c r="J39" s="1057"/>
      <c r="K39" s="1058"/>
      <c r="L39" s="1058"/>
      <c r="M39" s="1058"/>
      <c r="N39" s="1058"/>
      <c r="O39" s="1058"/>
      <c r="P39" s="1059"/>
      <c r="Q39" s="108">
        <v>5004999999</v>
      </c>
      <c r="R39" s="19"/>
      <c r="T39" s="106"/>
      <c r="U39" s="103"/>
      <c r="V39" s="104"/>
      <c r="Y39" s="35"/>
    </row>
    <row r="40" spans="3:25" s="7" customFormat="1" hidden="1" x14ac:dyDescent="0.25">
      <c r="C40" s="1072" t="s">
        <v>180</v>
      </c>
      <c r="D40" s="1073"/>
      <c r="E40" s="1073"/>
      <c r="F40" s="1074"/>
      <c r="G40" s="17"/>
      <c r="H40" s="1056" t="s">
        <v>167</v>
      </c>
      <c r="I40" s="1057"/>
      <c r="J40" s="1057"/>
      <c r="K40" s="1058"/>
      <c r="L40" s="1058"/>
      <c r="M40" s="1058"/>
      <c r="N40" s="1058"/>
      <c r="O40" s="1058"/>
      <c r="P40" s="1059"/>
      <c r="Q40" s="108">
        <v>2120000000</v>
      </c>
      <c r="R40" s="19"/>
      <c r="T40" s="106"/>
      <c r="U40" s="106"/>
      <c r="V40" s="106"/>
      <c r="W40" s="106"/>
      <c r="Y40" s="35"/>
    </row>
    <row r="41" spans="3:25" s="7" customFormat="1" ht="12.75" hidden="1" customHeight="1" x14ac:dyDescent="0.25">
      <c r="C41" s="1075" t="s">
        <v>279</v>
      </c>
      <c r="D41" s="1076"/>
      <c r="E41" s="1076"/>
      <c r="F41" s="1064"/>
      <c r="G41" s="18"/>
      <c r="H41" s="1056" t="s">
        <v>163</v>
      </c>
      <c r="I41" s="1057"/>
      <c r="J41" s="1057"/>
      <c r="K41" s="1058"/>
      <c r="L41" s="1058"/>
      <c r="M41" s="1058"/>
      <c r="N41" s="1058"/>
      <c r="O41" s="1058"/>
      <c r="P41" s="1059"/>
      <c r="Q41" s="108">
        <v>4000000000</v>
      </c>
      <c r="R41" s="19"/>
      <c r="T41" s="106"/>
      <c r="U41" s="106"/>
      <c r="V41" s="106"/>
      <c r="W41" s="106"/>
      <c r="Y41" s="35"/>
    </row>
    <row r="42" spans="3:25" s="7" customFormat="1" ht="28.5" hidden="1" customHeight="1" thickBot="1" x14ac:dyDescent="0.3">
      <c r="C42" s="1075"/>
      <c r="D42" s="1076"/>
      <c r="E42" s="1076"/>
      <c r="F42" s="1064"/>
      <c r="G42" s="18"/>
      <c r="H42" s="1056" t="s">
        <v>165</v>
      </c>
      <c r="I42" s="1057"/>
      <c r="J42" s="1057"/>
      <c r="K42" s="1058"/>
      <c r="L42" s="1058"/>
      <c r="M42" s="1058"/>
      <c r="N42" s="1058"/>
      <c r="O42" s="1058"/>
      <c r="P42" s="1059"/>
      <c r="Q42" s="108">
        <v>3000000000</v>
      </c>
      <c r="R42" s="19"/>
      <c r="T42" s="106"/>
      <c r="U42" s="106"/>
      <c r="V42" s="106"/>
      <c r="W42" s="106"/>
      <c r="Y42" s="35"/>
    </row>
    <row r="43" spans="3:25" s="7" customFormat="1" ht="31.5" hidden="1" customHeight="1" x14ac:dyDescent="0.25">
      <c r="C43" s="1065" t="s">
        <v>60</v>
      </c>
      <c r="D43" s="1066"/>
      <c r="E43" s="1066"/>
      <c r="F43" s="1067"/>
      <c r="G43" s="1067"/>
      <c r="H43" s="1068"/>
      <c r="I43" s="1068"/>
      <c r="J43" s="1068"/>
      <c r="K43" s="1068"/>
      <c r="L43" s="1068"/>
      <c r="M43" s="1068"/>
      <c r="N43" s="1068"/>
      <c r="O43" s="1068"/>
      <c r="P43" s="1068"/>
      <c r="Q43" s="38">
        <f>SUM(Q27:Q42)</f>
        <v>57180323087</v>
      </c>
      <c r="R43" s="91"/>
      <c r="T43" s="109"/>
      <c r="U43" s="110"/>
      <c r="V43" s="111"/>
    </row>
    <row r="44" spans="3:25" s="7" customFormat="1" ht="31.5" hidden="1" customHeight="1" x14ac:dyDescent="0.2">
      <c r="C44" s="42"/>
      <c r="D44" s="42"/>
      <c r="E44" s="42"/>
      <c r="F44" s="42"/>
      <c r="G44" s="42"/>
      <c r="H44" s="42"/>
      <c r="I44" s="42"/>
      <c r="J44" s="42"/>
      <c r="K44" s="42"/>
      <c r="L44" s="42"/>
      <c r="M44" s="42"/>
      <c r="N44" s="42"/>
      <c r="O44" s="42"/>
      <c r="P44" s="42"/>
      <c r="Q44" s="42"/>
      <c r="R44" s="42"/>
      <c r="U44" s="98"/>
    </row>
    <row r="45" spans="3:25" s="19" customFormat="1" ht="12.75" hidden="1" x14ac:dyDescent="0.2">
      <c r="R45" s="91"/>
      <c r="U45" s="112"/>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1"/>
      <c r="U46" s="112"/>
    </row>
    <row r="47" spans="3:25" s="19" customFormat="1" ht="12.75" hidden="1" x14ac:dyDescent="0.2">
      <c r="F47" s="113" t="e">
        <f>(#REF!+'[4]VICE REL. POLÍTICAS'!E10+'[4]DESPACHO DEL MINISTRO '!E10+'[4]SECRE. GENERAL'!E10)-F18</f>
        <v>#REF!</v>
      </c>
      <c r="G47" s="114"/>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5" t="e">
        <f>+('[4]SECRE. GENERAL'!L10+'[4]DESPACHO DEL MINISTRO '!L10+'[4]VICE REL. POLÍTICAS'!L10+#REF!)-#REF!</f>
        <v>#REF!</v>
      </c>
      <c r="Q47" s="36" t="e">
        <f>+(#REF!+'[4]VICE REL. POLÍTICAS'!M10+'[4]DESPACHO DEL MINISTRO '!M10+'[4]SECRE. GENERAL'!M10)-#REF!</f>
        <v>#REF!</v>
      </c>
      <c r="R47" s="35"/>
      <c r="U47" s="112"/>
    </row>
    <row r="48" spans="3:25" s="19" customFormat="1" ht="12.75" hidden="1" x14ac:dyDescent="0.2">
      <c r="F48" s="39"/>
      <c r="R48" s="91"/>
      <c r="U48" s="112"/>
    </row>
    <row r="49" spans="9:21" s="19" customFormat="1" ht="12.75" hidden="1" x14ac:dyDescent="0.2">
      <c r="R49" s="91"/>
      <c r="U49" s="112"/>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26" t="s">
        <v>50</v>
      </c>
      <c r="C3" s="1127"/>
      <c r="D3" s="1127"/>
      <c r="E3" s="1127"/>
      <c r="F3" s="1127"/>
      <c r="G3" s="1127"/>
      <c r="H3" s="1127"/>
      <c r="I3" s="1127"/>
      <c r="J3" s="1127"/>
      <c r="K3" s="1127"/>
      <c r="L3" s="1127"/>
      <c r="M3" s="1127"/>
    </row>
    <row r="4" spans="2:13" ht="42" customHeight="1" thickBot="1" x14ac:dyDescent="0.3">
      <c r="B4" s="277" t="s">
        <v>63</v>
      </c>
      <c r="C4" s="254" t="s">
        <v>92</v>
      </c>
      <c r="D4" s="254" t="s">
        <v>41</v>
      </c>
      <c r="E4" s="254" t="s">
        <v>95</v>
      </c>
      <c r="F4" s="254" t="s">
        <v>96</v>
      </c>
      <c r="G4" s="254" t="s">
        <v>24</v>
      </c>
      <c r="H4" s="254" t="s">
        <v>367</v>
      </c>
      <c r="I4" s="254" t="s">
        <v>42</v>
      </c>
      <c r="J4" s="254" t="s">
        <v>25</v>
      </c>
      <c r="K4" s="254" t="s">
        <v>65</v>
      </c>
      <c r="L4" s="254" t="s">
        <v>79</v>
      </c>
      <c r="M4" s="254" t="s">
        <v>44</v>
      </c>
    </row>
    <row r="5" spans="2:13" ht="23.25" customHeight="1" x14ac:dyDescent="0.25">
      <c r="B5" s="220" t="s">
        <v>46</v>
      </c>
      <c r="C5" s="221" t="e">
        <f>+#REF!</f>
        <v>#REF!</v>
      </c>
      <c r="D5" s="222" t="e">
        <f>+#REF!</f>
        <v>#REF!</v>
      </c>
      <c r="E5" s="223" t="e">
        <f>+#REF!</f>
        <v>#REF!</v>
      </c>
      <c r="F5" s="222" t="e">
        <f>+#REF!</f>
        <v>#REF!</v>
      </c>
      <c r="G5" s="225" t="e">
        <f>+#REF!</f>
        <v>#REF!</v>
      </c>
      <c r="H5" s="255" t="e">
        <f>+G5/F5</f>
        <v>#REF!</v>
      </c>
      <c r="I5" s="222" t="e">
        <f>+F5-G5</f>
        <v>#REF!</v>
      </c>
      <c r="J5" s="222" t="e">
        <f>+#REF!</f>
        <v>#REF!</v>
      </c>
      <c r="K5" s="224" t="e">
        <f t="shared" ref="K5:K14" si="0">+J5/F5</f>
        <v>#REF!</v>
      </c>
      <c r="L5" s="225" t="e">
        <f>+#REF!</f>
        <v>#REF!</v>
      </c>
      <c r="M5" s="224">
        <f>+IF(ISERROR(L5/F5),0,L5/F5)</f>
        <v>0</v>
      </c>
    </row>
    <row r="6" spans="2:13" ht="25.5" customHeight="1" x14ac:dyDescent="0.25">
      <c r="B6" s="139" t="s">
        <v>168</v>
      </c>
      <c r="C6" s="70" t="e">
        <f>+#REF!</f>
        <v>#REF!</v>
      </c>
      <c r="D6" s="215" t="e">
        <f>+#REF!</f>
        <v>#REF!</v>
      </c>
      <c r="E6" s="216" t="e">
        <f>+#REF!</f>
        <v>#REF!</v>
      </c>
      <c r="F6" s="215" t="e">
        <f>+#REF!</f>
        <v>#REF!</v>
      </c>
      <c r="G6" s="218" t="e">
        <f>+#REF!</f>
        <v>#REF!</v>
      </c>
      <c r="H6" s="219" t="e">
        <f t="shared" ref="H6:H18" si="1">+G6/F6</f>
        <v>#REF!</v>
      </c>
      <c r="I6" s="215" t="e">
        <f t="shared" ref="I6:I18" si="2">+F6-G6</f>
        <v>#REF!</v>
      </c>
      <c r="J6" s="215" t="e">
        <f>+#REF!</f>
        <v>#REF!</v>
      </c>
      <c r="K6" s="217" t="e">
        <f t="shared" si="0"/>
        <v>#REF!</v>
      </c>
      <c r="L6" s="218" t="e">
        <f>+#REF!</f>
        <v>#REF!</v>
      </c>
      <c r="M6" s="217">
        <f t="shared" ref="M6:M17" si="3">+IF(ISERROR(L6/F6),0,L6/F6)</f>
        <v>0</v>
      </c>
    </row>
    <row r="7" spans="2:13" ht="27" customHeight="1" x14ac:dyDescent="0.25">
      <c r="B7" s="139" t="s">
        <v>67</v>
      </c>
      <c r="C7" s="70" t="e">
        <f>+#REF!</f>
        <v>#REF!</v>
      </c>
      <c r="D7" s="215" t="e">
        <f>+#REF!</f>
        <v>#REF!</v>
      </c>
      <c r="E7" s="216" t="e">
        <f>+#REF!</f>
        <v>#REF!</v>
      </c>
      <c r="F7" s="215" t="e">
        <f>+#REF!</f>
        <v>#REF!</v>
      </c>
      <c r="G7" s="218" t="e">
        <f>+#REF!</f>
        <v>#REF!</v>
      </c>
      <c r="H7" s="219" t="e">
        <f t="shared" si="1"/>
        <v>#REF!</v>
      </c>
      <c r="I7" s="215" t="e">
        <f t="shared" si="2"/>
        <v>#REF!</v>
      </c>
      <c r="J7" s="215" t="e">
        <f>+#REF!</f>
        <v>#REF!</v>
      </c>
      <c r="K7" s="217" t="e">
        <f t="shared" si="0"/>
        <v>#REF!</v>
      </c>
      <c r="L7" s="218" t="e">
        <f>+#REF!</f>
        <v>#REF!</v>
      </c>
      <c r="M7" s="217">
        <f t="shared" si="3"/>
        <v>0</v>
      </c>
    </row>
    <row r="8" spans="2:13" ht="40.5" customHeight="1" x14ac:dyDescent="0.25">
      <c r="B8" s="139" t="e">
        <f>+#REF!</f>
        <v>#REF!</v>
      </c>
      <c r="C8" s="70" t="e">
        <f>+#REF!</f>
        <v>#REF!</v>
      </c>
      <c r="D8" s="215" t="e">
        <f>+#REF!</f>
        <v>#REF!</v>
      </c>
      <c r="E8" s="216" t="e">
        <f>+#REF!</f>
        <v>#REF!</v>
      </c>
      <c r="F8" s="215" t="e">
        <f>+#REF!</f>
        <v>#REF!</v>
      </c>
      <c r="G8" s="218" t="e">
        <f>+#REF!</f>
        <v>#REF!</v>
      </c>
      <c r="H8" s="219" t="e">
        <f t="shared" si="1"/>
        <v>#REF!</v>
      </c>
      <c r="I8" s="215" t="e">
        <f t="shared" si="2"/>
        <v>#REF!</v>
      </c>
      <c r="J8" s="215" t="e">
        <f>+#REF!</f>
        <v>#REF!</v>
      </c>
      <c r="K8" s="217" t="e">
        <f t="shared" si="0"/>
        <v>#REF!</v>
      </c>
      <c r="L8" s="218" t="e">
        <f>+#REF!</f>
        <v>#REF!</v>
      </c>
      <c r="M8" s="217">
        <f t="shared" si="3"/>
        <v>0</v>
      </c>
    </row>
    <row r="9" spans="2:13" ht="42.75" customHeight="1" x14ac:dyDescent="0.25">
      <c r="B9" s="139" t="s">
        <v>169</v>
      </c>
      <c r="C9" s="70" t="e">
        <f>+#REF!</f>
        <v>#REF!</v>
      </c>
      <c r="D9" s="215" t="e">
        <f>+#REF!</f>
        <v>#REF!</v>
      </c>
      <c r="E9" s="216" t="e">
        <f>+#REF!</f>
        <v>#REF!</v>
      </c>
      <c r="F9" s="215" t="e">
        <f>+#REF!</f>
        <v>#REF!</v>
      </c>
      <c r="G9" s="218" t="e">
        <f>+#REF!</f>
        <v>#REF!</v>
      </c>
      <c r="H9" s="219" t="e">
        <f t="shared" si="1"/>
        <v>#REF!</v>
      </c>
      <c r="I9" s="215" t="e">
        <f t="shared" si="2"/>
        <v>#REF!</v>
      </c>
      <c r="J9" s="215" t="e">
        <f>+#REF!</f>
        <v>#REF!</v>
      </c>
      <c r="K9" s="217" t="e">
        <f t="shared" si="0"/>
        <v>#REF!</v>
      </c>
      <c r="L9" s="218" t="e">
        <f>+#REF!</f>
        <v>#REF!</v>
      </c>
      <c r="M9" s="217">
        <f t="shared" si="3"/>
        <v>0</v>
      </c>
    </row>
    <row r="10" spans="2:13" ht="42.75" customHeight="1" x14ac:dyDescent="0.25">
      <c r="B10" s="139" t="s">
        <v>383</v>
      </c>
      <c r="C10" s="70" t="e">
        <f>+#REF!</f>
        <v>#REF!</v>
      </c>
      <c r="D10" s="215" t="e">
        <f>+#REF!</f>
        <v>#REF!</v>
      </c>
      <c r="E10" s="216" t="e">
        <f>+#REF!</f>
        <v>#REF!</v>
      </c>
      <c r="F10" s="215" t="e">
        <f>+#REF!</f>
        <v>#REF!</v>
      </c>
      <c r="G10" s="218" t="e">
        <f>+#REF!</f>
        <v>#REF!</v>
      </c>
      <c r="H10" s="219" t="e">
        <f t="shared" ref="H10:H11" si="4">+G10/F10</f>
        <v>#REF!</v>
      </c>
      <c r="I10" s="215" t="e">
        <f t="shared" ref="I10:I11" si="5">+F10-G10</f>
        <v>#REF!</v>
      </c>
      <c r="J10" s="215" t="e">
        <f>+#REF!</f>
        <v>#REF!</v>
      </c>
      <c r="K10" s="217" t="e">
        <f t="shared" ref="K10:K11" si="6">+J10/F10</f>
        <v>#REF!</v>
      </c>
      <c r="L10" s="218" t="e">
        <f>+#REF!</f>
        <v>#REF!</v>
      </c>
      <c r="M10" s="217">
        <f t="shared" si="3"/>
        <v>0</v>
      </c>
    </row>
    <row r="11" spans="2:13" ht="42.75" customHeight="1" x14ac:dyDescent="0.25">
      <c r="B11" s="139" t="s">
        <v>409</v>
      </c>
      <c r="C11" s="70" t="e">
        <f>+#REF!</f>
        <v>#REF!</v>
      </c>
      <c r="D11" s="215" t="e">
        <f>+#REF!</f>
        <v>#REF!</v>
      </c>
      <c r="E11" s="216" t="e">
        <f>+#REF!</f>
        <v>#REF!</v>
      </c>
      <c r="F11" s="215" t="e">
        <f>+#REF!</f>
        <v>#REF!</v>
      </c>
      <c r="G11" s="218" t="e">
        <f>+#REF!</f>
        <v>#REF!</v>
      </c>
      <c r="H11" s="219" t="e">
        <f t="shared" si="4"/>
        <v>#REF!</v>
      </c>
      <c r="I11" s="215" t="e">
        <f t="shared" si="5"/>
        <v>#REF!</v>
      </c>
      <c r="J11" s="215" t="e">
        <f>+#REF!</f>
        <v>#REF!</v>
      </c>
      <c r="K11" s="217" t="e">
        <f t="shared" si="6"/>
        <v>#REF!</v>
      </c>
      <c r="L11" s="218" t="e">
        <f>+#REF!</f>
        <v>#REF!</v>
      </c>
      <c r="M11" s="217">
        <f t="shared" si="3"/>
        <v>0</v>
      </c>
    </row>
    <row r="12" spans="2:13" ht="28.5" customHeight="1" x14ac:dyDescent="0.25">
      <c r="B12" s="283" t="s">
        <v>84</v>
      </c>
      <c r="C12" s="284" t="e">
        <f>SUM(C5:C11)</f>
        <v>#REF!</v>
      </c>
      <c r="D12" s="284" t="e">
        <f>SUM(D5:D11)</f>
        <v>#REF!</v>
      </c>
      <c r="E12" s="284" t="e">
        <f>SUM(E5:E11)</f>
        <v>#REF!</v>
      </c>
      <c r="F12" s="284" t="e">
        <f>SUM(F5:F11)</f>
        <v>#REF!</v>
      </c>
      <c r="G12" s="284" t="e">
        <f>SUM(G5:G11)</f>
        <v>#REF!</v>
      </c>
      <c r="H12" s="285" t="e">
        <f t="shared" si="1"/>
        <v>#REF!</v>
      </c>
      <c r="I12" s="286" t="e">
        <f>SUM(I5:I11)</f>
        <v>#REF!</v>
      </c>
      <c r="J12" s="286" t="e">
        <f>SUM(J5:J11)</f>
        <v>#REF!</v>
      </c>
      <c r="K12" s="285" t="e">
        <f t="shared" si="0"/>
        <v>#REF!</v>
      </c>
      <c r="L12" s="287" t="e">
        <f>SUM(L5:L11)</f>
        <v>#REF!</v>
      </c>
      <c r="M12" s="285">
        <f>+IF(ISERROR(L12/F12),0,L12/F12)</f>
        <v>0</v>
      </c>
    </row>
    <row r="13" spans="2:13" ht="21.75" customHeight="1" x14ac:dyDescent="0.25">
      <c r="B13" s="71" t="s">
        <v>48</v>
      </c>
      <c r="C13" s="70" t="e">
        <f>+#REF!</f>
        <v>#REF!</v>
      </c>
      <c r="D13" s="215" t="e">
        <f>+#REF!</f>
        <v>#REF!</v>
      </c>
      <c r="E13" s="215" t="e">
        <f>+#REF!</f>
        <v>#REF!</v>
      </c>
      <c r="F13" s="215" t="e">
        <f>+#REF!</f>
        <v>#REF!</v>
      </c>
      <c r="G13" s="218" t="e">
        <f>+#REF!</f>
        <v>#REF!</v>
      </c>
      <c r="H13" s="219" t="e">
        <f t="shared" si="1"/>
        <v>#REF!</v>
      </c>
      <c r="I13" s="215" t="e">
        <f t="shared" si="2"/>
        <v>#REF!</v>
      </c>
      <c r="J13" s="215" t="e">
        <f>+#REF!</f>
        <v>#REF!</v>
      </c>
      <c r="K13" s="219" t="e">
        <f t="shared" si="0"/>
        <v>#REF!</v>
      </c>
      <c r="L13" s="218" t="e">
        <f>+#REF!</f>
        <v>#REF!</v>
      </c>
      <c r="M13" s="219">
        <f t="shared" si="3"/>
        <v>0</v>
      </c>
    </row>
    <row r="14" spans="2:13" ht="24" customHeight="1" x14ac:dyDescent="0.25">
      <c r="B14" s="293" t="s">
        <v>81</v>
      </c>
      <c r="C14" s="294" t="e">
        <f>+C13</f>
        <v>#REF!</v>
      </c>
      <c r="D14" s="295" t="e">
        <f>+D13</f>
        <v>#REF!</v>
      </c>
      <c r="E14" s="295" t="e">
        <f>+E13</f>
        <v>#REF!</v>
      </c>
      <c r="F14" s="295" t="e">
        <f>+F13</f>
        <v>#REF!</v>
      </c>
      <c r="G14" s="296" t="e">
        <f>+G13</f>
        <v>#REF!</v>
      </c>
      <c r="H14" s="297" t="e">
        <f t="shared" si="1"/>
        <v>#REF!</v>
      </c>
      <c r="I14" s="295" t="e">
        <f t="shared" si="2"/>
        <v>#REF!</v>
      </c>
      <c r="J14" s="295" t="e">
        <f>+J13</f>
        <v>#REF!</v>
      </c>
      <c r="K14" s="297" t="e">
        <f t="shared" si="0"/>
        <v>#REF!</v>
      </c>
      <c r="L14" s="296" t="e">
        <f>+L13</f>
        <v>#REF!</v>
      </c>
      <c r="M14" s="297">
        <f t="shared" si="3"/>
        <v>0</v>
      </c>
    </row>
    <row r="15" spans="2:13" ht="33" customHeight="1" x14ac:dyDescent="0.25">
      <c r="B15" s="288" t="s">
        <v>280</v>
      </c>
      <c r="C15" s="289" t="e">
        <f>+C12+C14</f>
        <v>#REF!</v>
      </c>
      <c r="D15" s="290" t="e">
        <f>+D12+D14</f>
        <v>#REF!</v>
      </c>
      <c r="E15" s="290" t="e">
        <f>+E12+E14</f>
        <v>#REF!</v>
      </c>
      <c r="F15" s="290" t="e">
        <f>+F12+F14</f>
        <v>#REF!</v>
      </c>
      <c r="G15" s="291" t="e">
        <f>+G12+G14</f>
        <v>#REF!</v>
      </c>
      <c r="H15" s="292" t="e">
        <f t="shared" si="1"/>
        <v>#REF!</v>
      </c>
      <c r="I15" s="290" t="e">
        <f t="shared" si="2"/>
        <v>#REF!</v>
      </c>
      <c r="J15" s="290" t="e">
        <f>+J12+J14</f>
        <v>#REF!</v>
      </c>
      <c r="K15" s="292" t="e">
        <f>+J15/F15</f>
        <v>#REF!</v>
      </c>
      <c r="L15" s="291" t="e">
        <f>+L12+L14</f>
        <v>#REF!</v>
      </c>
      <c r="M15" s="292">
        <f t="shared" si="3"/>
        <v>0</v>
      </c>
    </row>
    <row r="16" spans="2:13" ht="35.25" customHeight="1" x14ac:dyDescent="0.25">
      <c r="B16" s="243" t="s">
        <v>282</v>
      </c>
      <c r="C16" s="244">
        <f>+'CONSOLIDADO '!B17</f>
        <v>0</v>
      </c>
      <c r="D16" s="245">
        <f>+'CONSOLIDADO '!F18</f>
        <v>0</v>
      </c>
      <c r="E16" s="245">
        <v>0</v>
      </c>
      <c r="F16" s="246">
        <f>+D16-E16</f>
        <v>0</v>
      </c>
      <c r="G16" s="245">
        <f>+'CONSOLIDADO '!G17</f>
        <v>0</v>
      </c>
      <c r="H16" s="247">
        <f>+IF(ISERROR(G16/F16),0,G16/F16)</f>
        <v>0</v>
      </c>
      <c r="I16" s="246">
        <f t="shared" si="2"/>
        <v>0</v>
      </c>
      <c r="J16" s="246">
        <f>+'CONSOLIDADO '!J18</f>
        <v>0</v>
      </c>
      <c r="K16" s="247">
        <f>+IF(ISERROR(J16/D16),0,J16/D16)</f>
        <v>0</v>
      </c>
      <c r="L16" s="245">
        <f>+'CONSOLIDADO '!M18</f>
        <v>0</v>
      </c>
      <c r="M16" s="247">
        <f t="shared" si="3"/>
        <v>0</v>
      </c>
    </row>
    <row r="17" spans="2:13" ht="20.25" customHeight="1" thickBot="1" x14ac:dyDescent="0.3">
      <c r="B17" s="293" t="s">
        <v>281</v>
      </c>
      <c r="C17" s="294">
        <f>+C16</f>
        <v>0</v>
      </c>
      <c r="D17" s="295">
        <f t="shared" ref="D17:J17" si="7">+D16</f>
        <v>0</v>
      </c>
      <c r="E17" s="295">
        <f t="shared" si="7"/>
        <v>0</v>
      </c>
      <c r="F17" s="295">
        <f t="shared" si="7"/>
        <v>0</v>
      </c>
      <c r="G17" s="296">
        <f>+G16</f>
        <v>0</v>
      </c>
      <c r="H17" s="297">
        <f>+IF(ISERROR(G17/F17),0,G17/F17)</f>
        <v>0</v>
      </c>
      <c r="I17" s="295">
        <f t="shared" si="2"/>
        <v>0</v>
      </c>
      <c r="J17" s="295">
        <f t="shared" si="7"/>
        <v>0</v>
      </c>
      <c r="K17" s="297">
        <f>+IF(ISERROR(J17/D17),0,J17/D17)</f>
        <v>0</v>
      </c>
      <c r="L17" s="296">
        <f>+L16</f>
        <v>0</v>
      </c>
      <c r="M17" s="297">
        <f t="shared" si="3"/>
        <v>0</v>
      </c>
    </row>
    <row r="18" spans="2:13" ht="24.75" customHeight="1" thickBot="1" x14ac:dyDescent="0.3">
      <c r="B18" s="256" t="s">
        <v>286</v>
      </c>
      <c r="C18" s="257" t="e">
        <f>+C15+C17</f>
        <v>#REF!</v>
      </c>
      <c r="D18" s="258" t="e">
        <f t="shared" ref="D18:J18" si="8">+D15+D17</f>
        <v>#REF!</v>
      </c>
      <c r="E18" s="258" t="e">
        <f t="shared" si="8"/>
        <v>#REF!</v>
      </c>
      <c r="F18" s="258" t="e">
        <f t="shared" si="8"/>
        <v>#REF!</v>
      </c>
      <c r="G18" s="259" t="e">
        <f>+G15+G17</f>
        <v>#REF!</v>
      </c>
      <c r="H18" s="260" t="e">
        <f t="shared" si="1"/>
        <v>#REF!</v>
      </c>
      <c r="I18" s="258" t="e">
        <f t="shared" si="2"/>
        <v>#REF!</v>
      </c>
      <c r="J18" s="258" t="e">
        <f t="shared" si="8"/>
        <v>#REF!</v>
      </c>
      <c r="K18" s="260" t="e">
        <f>+J18/F18</f>
        <v>#REF!</v>
      </c>
      <c r="L18" s="259" t="e">
        <f>+L15+L17</f>
        <v>#REF!</v>
      </c>
      <c r="M18" s="260">
        <f>+IF(ISERROR(L18/F18),0,L18/F18)</f>
        <v>0</v>
      </c>
    </row>
    <row r="21" spans="2:13" x14ac:dyDescent="0.25">
      <c r="C21" s="250"/>
      <c r="E21" s="240"/>
    </row>
    <row r="22" spans="2:13" x14ac:dyDescent="0.25">
      <c r="C22" s="278"/>
      <c r="L22" s="41"/>
    </row>
    <row r="23" spans="2:13" x14ac:dyDescent="0.25">
      <c r="E23" s="240"/>
      <c r="L23" s="8"/>
    </row>
    <row r="25" spans="2:13" x14ac:dyDescent="0.25">
      <c r="E25" s="240"/>
    </row>
  </sheetData>
  <mergeCells count="1">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28"/>
      <c r="B1" s="1128"/>
      <c r="C1" s="1128"/>
      <c r="D1" s="1128"/>
      <c r="E1" s="1128"/>
      <c r="F1" s="1128"/>
      <c r="G1" s="1128"/>
      <c r="H1" s="1128"/>
      <c r="I1" s="1128"/>
      <c r="J1" s="1128"/>
      <c r="K1" s="1128"/>
      <c r="L1" s="1128"/>
      <c r="M1" s="1128"/>
      <c r="N1" s="1128"/>
      <c r="O1" s="1128"/>
    </row>
    <row r="2" spans="1:17" ht="29.25" customHeight="1" x14ac:dyDescent="0.25">
      <c r="A2" s="1135">
        <f>+'POR DIRECCIONES'!A4:P4</f>
        <v>45991</v>
      </c>
      <c r="B2" s="1136"/>
      <c r="C2" s="1136"/>
      <c r="D2" s="1136"/>
      <c r="E2" s="1136"/>
      <c r="F2" s="1136"/>
      <c r="G2" s="1136"/>
      <c r="H2" s="1136"/>
      <c r="I2" s="1136"/>
      <c r="J2" s="1136"/>
      <c r="K2" s="1136"/>
      <c r="L2" s="1137"/>
    </row>
    <row r="3" spans="1:17" ht="15" customHeight="1" x14ac:dyDescent="0.25">
      <c r="A3" s="1138" t="s">
        <v>413</v>
      </c>
      <c r="B3" s="1139"/>
      <c r="C3" s="1139"/>
      <c r="D3" s="1139"/>
      <c r="E3" s="1139"/>
      <c r="F3" s="1139"/>
      <c r="G3" s="1139"/>
      <c r="H3" s="1139"/>
      <c r="I3" s="1139"/>
      <c r="J3" s="1139"/>
      <c r="K3" s="1139"/>
      <c r="L3" s="1140"/>
    </row>
    <row r="4" spans="1:17" ht="15" customHeight="1" x14ac:dyDescent="0.25">
      <c r="A4" s="1141"/>
      <c r="B4" s="1142"/>
      <c r="C4" s="1142"/>
      <c r="D4" s="1142"/>
      <c r="E4" s="1142"/>
      <c r="F4" s="1142"/>
      <c r="G4" s="1142"/>
      <c r="H4" s="1142"/>
      <c r="I4" s="1142"/>
      <c r="J4" s="1142"/>
      <c r="K4" s="1142"/>
      <c r="L4" s="1143"/>
    </row>
    <row r="5" spans="1:17" ht="39" customHeight="1" x14ac:dyDescent="0.25">
      <c r="A5" s="373"/>
      <c r="J5" s="237"/>
      <c r="K5" s="237"/>
      <c r="L5" s="374"/>
    </row>
    <row r="6" spans="1:17" ht="45.75" customHeight="1" x14ac:dyDescent="0.25">
      <c r="A6" s="1129" t="s">
        <v>320</v>
      </c>
      <c r="B6" s="1130"/>
      <c r="C6" s="1130"/>
      <c r="D6" s="1130"/>
      <c r="E6" s="1130"/>
      <c r="F6" s="1130"/>
      <c r="G6" s="1130"/>
      <c r="H6" s="1130"/>
      <c r="I6" s="1130"/>
      <c r="J6" s="1130"/>
      <c r="K6" s="1130"/>
      <c r="L6" s="1131"/>
      <c r="Q6" s="118"/>
    </row>
    <row r="7" spans="1:17" ht="23.25" customHeight="1" x14ac:dyDescent="0.25">
      <c r="A7" s="1129" t="s">
        <v>321</v>
      </c>
      <c r="B7" s="1130"/>
      <c r="C7" s="1130"/>
      <c r="D7" s="1130"/>
      <c r="E7" s="1130"/>
      <c r="F7" s="1130"/>
      <c r="G7" s="1130"/>
      <c r="H7" s="1130"/>
      <c r="I7" s="1130"/>
      <c r="J7" s="1130"/>
      <c r="K7" s="1130"/>
      <c r="L7" s="1131"/>
      <c r="Q7" s="118"/>
    </row>
    <row r="8" spans="1:17" ht="129" customHeight="1" x14ac:dyDescent="0.25">
      <c r="A8" s="1129" t="s">
        <v>322</v>
      </c>
      <c r="B8" s="1130"/>
      <c r="C8" s="1130"/>
      <c r="D8" s="1130"/>
      <c r="E8" s="1130"/>
      <c r="F8" s="1130"/>
      <c r="G8" s="1130"/>
      <c r="H8" s="1130"/>
      <c r="I8" s="1130"/>
      <c r="J8" s="1130"/>
      <c r="K8" s="1130"/>
      <c r="L8" s="1131"/>
    </row>
    <row r="9" spans="1:17" ht="125.25" customHeight="1" x14ac:dyDescent="0.25">
      <c r="A9" s="1129" t="s">
        <v>323</v>
      </c>
      <c r="B9" s="1130"/>
      <c r="C9" s="1130"/>
      <c r="D9" s="1130"/>
      <c r="E9" s="1130"/>
      <c r="F9" s="1130"/>
      <c r="G9" s="1130"/>
      <c r="H9" s="1130"/>
      <c r="I9" s="1130"/>
      <c r="J9" s="1130"/>
      <c r="K9" s="1130"/>
      <c r="L9" s="1131"/>
    </row>
    <row r="10" spans="1:17" ht="69.75" customHeight="1" x14ac:dyDescent="0.25">
      <c r="A10" s="1129" t="s">
        <v>324</v>
      </c>
      <c r="B10" s="1130"/>
      <c r="C10" s="1130"/>
      <c r="D10" s="1130"/>
      <c r="E10" s="1130"/>
      <c r="F10" s="1130"/>
      <c r="G10" s="1130"/>
      <c r="H10" s="1130"/>
      <c r="I10" s="1130"/>
      <c r="J10" s="1130"/>
      <c r="K10" s="1130"/>
      <c r="L10" s="1131"/>
    </row>
    <row r="11" spans="1:17" ht="42" customHeight="1" x14ac:dyDescent="0.25">
      <c r="A11" s="1129" t="s">
        <v>414</v>
      </c>
      <c r="B11" s="1130"/>
      <c r="C11" s="1130"/>
      <c r="D11" s="1130"/>
      <c r="E11" s="1130"/>
      <c r="F11" s="1130"/>
      <c r="G11" s="1130"/>
      <c r="H11" s="1130"/>
      <c r="I11" s="1130"/>
      <c r="J11" s="1130"/>
      <c r="K11" s="1130"/>
      <c r="L11" s="1131"/>
    </row>
    <row r="12" spans="1:17" ht="71.25" customHeight="1" x14ac:dyDescent="0.25">
      <c r="A12" s="1129" t="s">
        <v>325</v>
      </c>
      <c r="B12" s="1130"/>
      <c r="C12" s="1130"/>
      <c r="D12" s="1130"/>
      <c r="E12" s="1130"/>
      <c r="F12" s="1130"/>
      <c r="G12" s="1130"/>
      <c r="H12" s="1130"/>
      <c r="I12" s="1130"/>
      <c r="J12" s="1130"/>
      <c r="K12" s="1130"/>
      <c r="L12" s="1131"/>
    </row>
    <row r="13" spans="1:17" ht="69" customHeight="1" x14ac:dyDescent="0.25">
      <c r="A13" s="1132" t="s">
        <v>326</v>
      </c>
      <c r="B13" s="1133"/>
      <c r="C13" s="1133"/>
      <c r="D13" s="1133"/>
      <c r="E13" s="1133"/>
      <c r="F13" s="1133"/>
      <c r="G13" s="1133"/>
      <c r="H13" s="1133"/>
      <c r="I13" s="1133"/>
      <c r="J13" s="1133"/>
      <c r="K13" s="1133"/>
      <c r="L13" s="1134"/>
    </row>
    <row r="14" spans="1:17" hidden="1" x14ac:dyDescent="0.25">
      <c r="A14" t="s">
        <v>415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1"/>
      <c r="F40" s="241"/>
      <c r="G40" s="241"/>
      <c r="H40" s="241"/>
    </row>
    <row r="41" spans="5:8" x14ac:dyDescent="0.25">
      <c r="E41" s="241"/>
      <c r="F41" s="241"/>
      <c r="G41" s="241"/>
      <c r="H41" s="241"/>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002F94-5BAD-4CB9-87B8-BF82D0A4D982}">
  <ds:schemaRefs>
    <ds:schemaRef ds:uri="http://purl.org/dc/terms/"/>
    <ds:schemaRef ds:uri="http://schemas.microsoft.com/office/2006/documentManagement/types"/>
    <ds:schemaRef ds:uri="http://www.w3.org/XML/1998/namespace"/>
    <ds:schemaRef ds:uri="http://purl.org/dc/elements/1.1/"/>
    <ds:schemaRef ds:uri="8757c181-039b-4fd3-b5b4-f193ecef8269"/>
    <ds:schemaRef ds:uri="c5d639e7-08af-42bc-b232-172a9ace2326"/>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UNP</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2025-12-03T19:55:51Z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