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henry.pineda\Desktop\4 REPORTES 2025\EJECUCION 2025\EJEC WEB\"/>
    </mc:Choice>
  </mc:AlternateContent>
  <xr:revisionPtr revIDLastSave="0" documentId="13_ncr:1_{77253D14-154B-418C-9654-E201F69D8001}" xr6:coauthVersionLast="36" xr6:coauthVersionMax="36" xr10:uidLastSave="{00000000-0000-0000-0000-000000000000}"/>
  <bookViews>
    <workbookView xWindow="0" yWindow="0" windowWidth="28800" windowHeight="11805" firstSheet="1" activeTab="1" xr2:uid="{26394B1E-0B53-4E3B-AD10-41B012BF3165}"/>
  </bookViews>
  <sheets>
    <sheet name="SENTENCI 2025" sheetId="1081" state="hidden" r:id="rId1"/>
    <sheet name="CONSOLIDADO " sheetId="66" r:id="rId2"/>
    <sheet name="POR DIRECCIONES" sheetId="129" r:id="rId3"/>
    <sheet name="ALERTAS DIRECCIONES" sheetId="6" r:id="rId4"/>
    <sheet name="CUADRO SENTENCIA" sheetId="60" r:id="rId5"/>
    <sheet name="DATOS REGALIAS" sheetId="1010" state="hidden" r:id="rId6"/>
    <sheet name="GRAFICAS DE TENDENCIA " sheetId="1079" state="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'ALERTAS DIRECCIONES'!$A$59:$H$61</definedName>
    <definedName name="_xlnm._FilterDatabase" localSheetId="2" hidden="1">'POR DIRECCIONES'!$A$6:$BE$46</definedName>
    <definedName name="año">[1]Listas!$M$2:$M$8</definedName>
    <definedName name="_xlnm.Print_Area" localSheetId="3">'ALERTAS DIRECCIONES'!$A$1:$V$56</definedName>
    <definedName name="_xlnm.Print_Area" localSheetId="1">'CONSOLIDADO '!$A$3:$P$20</definedName>
    <definedName name="_xlnm.Print_Area" localSheetId="2">'POR DIRECCIONES'!$A$2:$S$208</definedName>
    <definedName name="Cuenta">[1]Listas!$I$2:$I$5</definedName>
    <definedName name="Despacho">[1]Listas!$E$2:$E$4</definedName>
    <definedName name="dia">[1]Listas!$L$2:$L$34</definedName>
    <definedName name="entidad">[1]Listas!$A$2:$A$35</definedName>
    <definedName name="Fecha">[2]Listas!$L$2:$L$13</definedName>
    <definedName name="Mes">[1]Listas!$G$2:$G$13</definedName>
    <definedName name="Print_Area" localSheetId="3">'ALERTAS DIRECCIONES'!$A$1:$U$56</definedName>
    <definedName name="Print_Area" localSheetId="1">'CONSOLIDADO '!$A$3:$P$20</definedName>
    <definedName name="Print_Area" localSheetId="5">'DATOS REGALIAS'!$C$1:$Q$20</definedName>
    <definedName name="Print_Area" localSheetId="2">'POR DIRECCIONES'!$A$2:$R$208</definedName>
    <definedName name="Print_Titles" localSheetId="3">'ALERTAS DIRECCIONES'!$1:$4</definedName>
    <definedName name="Print_Titles" localSheetId="1">'CONSOLIDADO '!$3:$21</definedName>
    <definedName name="Print_Titles" localSheetId="2">'POR DIRECCIONES'!$2:$5</definedName>
    <definedName name="Sumar?">[1]Listas!$F$2:$F$3</definedName>
    <definedName name="Tipo_gasto">[1]Listas!$D$2:$D$3</definedName>
    <definedName name="_xlnm.Print_Titles" localSheetId="3">'ALERTAS DIRECCIONES'!$1:$4</definedName>
    <definedName name="_xlnm.Print_Titles" localSheetId="2">'POR DIRECCIONES'!$2:$5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010" l="1"/>
  <c r="K14" i="1010"/>
  <c r="K13" i="1010"/>
  <c r="K12" i="1010"/>
  <c r="L16" i="1010" l="1"/>
  <c r="H16" i="1010"/>
  <c r="G60" i="1079" l="1"/>
  <c r="E60" i="1079"/>
  <c r="Q47" i="1010"/>
  <c r="P47" i="1010"/>
  <c r="L47" i="1010"/>
  <c r="K47" i="1010"/>
  <c r="H47" i="1010"/>
  <c r="P46" i="1010"/>
  <c r="J46" i="1010"/>
  <c r="Q43" i="1010"/>
  <c r="Q18" i="1010"/>
  <c r="L18" i="1010"/>
  <c r="K18" i="1010"/>
  <c r="K46" i="1010" s="1"/>
  <c r="J18" i="1010"/>
  <c r="I18" i="1010"/>
  <c r="I46" i="1010" s="1"/>
  <c r="H18" i="1010"/>
  <c r="G18" i="1010"/>
  <c r="G46" i="1010" s="1"/>
  <c r="Q17" i="1010"/>
  <c r="L17" i="1010"/>
  <c r="K17" i="1010"/>
  <c r="J17" i="1010"/>
  <c r="G16" i="1010"/>
  <c r="F16" i="1010"/>
  <c r="E18" i="1010" s="1"/>
  <c r="R14" i="1010"/>
  <c r="O14" i="1010"/>
  <c r="R13" i="1010"/>
  <c r="P13" i="1010"/>
  <c r="O13" i="1010"/>
  <c r="R12" i="1010"/>
  <c r="P12" i="1010"/>
  <c r="O12" i="1010"/>
  <c r="O16" i="1010" l="1"/>
  <c r="K16" i="1010"/>
  <c r="M17" i="1010"/>
  <c r="N17" i="1010" s="1"/>
  <c r="Q46" i="1010"/>
  <c r="P18" i="1010"/>
  <c r="M18" i="1010"/>
  <c r="M46" i="1010" s="1"/>
  <c r="L46" i="1010"/>
  <c r="F18" i="1010"/>
  <c r="H46" i="1010"/>
  <c r="O18" i="1010" l="1"/>
  <c r="F46" i="1010"/>
  <c r="N18" i="1010"/>
  <c r="R18" i="1010"/>
  <c r="F47" i="1010"/>
</calcChain>
</file>

<file path=xl/sharedStrings.xml><?xml version="1.0" encoding="utf-8"?>
<sst xmlns="http://schemas.openxmlformats.org/spreadsheetml/2006/main" count="1823" uniqueCount="474">
  <si>
    <t>Año Fiscal:</t>
  </si>
  <si>
    <t/>
  </si>
  <si>
    <t>Vigencia:</t>
  </si>
  <si>
    <t>Actual</t>
  </si>
  <si>
    <t>Periodo:</t>
  </si>
  <si>
    <t>Enero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</si>
  <si>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</si>
  <si>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</si>
  <si>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</si>
  <si>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</si>
  <si>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</si>
  <si>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</si>
  <si>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</si>
  <si>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</si>
  <si>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</si>
  <si>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</si>
  <si>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</si>
  <si>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</si>
  <si>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</si>
  <si>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</si>
  <si>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</si>
  <si>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</si>
  <si>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</si>
  <si>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</si>
  <si>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</si>
  <si>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</si>
  <si>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</si>
  <si>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</si>
  <si>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</si>
  <si>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</si>
  <si>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</si>
  <si>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</si>
  <si>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</si>
  <si>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37-01-01-000</t>
  </si>
  <si>
    <t>MININTERIOR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</si>
  <si>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</si>
  <si>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</si>
  <si>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</si>
  <si>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</si>
  <si>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</si>
  <si>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</si>
  <si>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</si>
  <si>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</si>
  <si>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</si>
  <si>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</si>
  <si>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</si>
  <si>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</si>
  <si>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</si>
  <si>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</si>
  <si>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</si>
  <si>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A-03-03-01-035</t>
  </si>
  <si>
    <t>035</t>
  </si>
  <si>
    <t>FORTALECIMIENTO A LA GESTIÓN TERRITORIAL Y BUEN GOBIERNO LOCAL</t>
  </si>
  <si>
    <t>A-03-03-01-065</t>
  </si>
  <si>
    <t>065</t>
  </si>
  <si>
    <t>APOYO A LAS DISPOSICIONES PARA GARANTIZAR EL PLENO EJERCICIO DE LOS DERECHOS DE LAS PERSONAS CON DISCAPACIDAD. LEY 1618 DE 2013</t>
  </si>
  <si>
    <t>A-03-03-02-014</t>
  </si>
  <si>
    <t>014</t>
  </si>
  <si>
    <t>PUEBLO NUKAK MAKU (ARTÍCULO 35 DECRETO 1953 DE 2014)</t>
  </si>
  <si>
    <t>A-03-03-02-024</t>
  </si>
  <si>
    <t>024</t>
  </si>
  <si>
    <t>ORGANIZACIÓN Y FUNCIONAMIENTO DEPARTAMENTO DEL AMAZONAS</t>
  </si>
  <si>
    <t>A-03-03-02-025</t>
  </si>
  <si>
    <t>025</t>
  </si>
  <si>
    <t>ORGANIZACIÓN Y FUNCIONAMIENTO DEPARTAMENTO DEL GUAINÍA</t>
  </si>
  <si>
    <t>A-03-03-02-026</t>
  </si>
  <si>
    <t>026</t>
  </si>
  <si>
    <t>ORGANIZACIÓN Y FUNCIONAMIENTO DEPARTAMENTO DEL GUAVIARE</t>
  </si>
  <si>
    <t>A-03-03-02-027</t>
  </si>
  <si>
    <t>027</t>
  </si>
  <si>
    <t>ORGANIZACIÓN Y FUNCIONAMIENTO DEPARTAMENTO DEL VAUPÉS</t>
  </si>
  <si>
    <t>A-03-03-02-028</t>
  </si>
  <si>
    <t>028</t>
  </si>
  <si>
    <t>ORGANIZACIÓN Y FUNCIONAMIENTO DEPARTAMENTO DEL VICHADA</t>
  </si>
  <si>
    <t>A-03-03-04-060</t>
  </si>
  <si>
    <t>04</t>
  </si>
  <si>
    <t>060</t>
  </si>
  <si>
    <t>PAGO DE APORTES SOBRE LOS VOLUNTARIOS ACREDITADOS Y ACTIVOS DEL SUBSISTEMA NACIONAL DE PRIMERA RESPUESTA AFILIADOS AL SGRL - DECRETO 1809 DE 2020</t>
  </si>
  <si>
    <t>A-03-03-04-062</t>
  </si>
  <si>
    <t>062</t>
  </si>
  <si>
    <t>APOYO COMITÉ INTERINSTITUCIONAL DE ALERTAS TEMPRANAS CIAT SENTENCIA T-025 DE 2004.</t>
  </si>
  <si>
    <t>A-03-04-01-012</t>
  </si>
  <si>
    <t>012</t>
  </si>
  <si>
    <t>ATENCIÓN INTEGRAL A LA POBLACIÓN DESPLAZADA EN CUMPLIMIENTO DE LA SENTENCIA T-025 DE 2004 (NO DE PENSIONES)</t>
  </si>
  <si>
    <t>A-03-06-01-001</t>
  </si>
  <si>
    <t>06</t>
  </si>
  <si>
    <t>001</t>
  </si>
  <si>
    <t>FORTALECIMIENTO DE LAS ASOCIACIONES Y LIGAS DE CONSUMIDORES (LEY 73 DE 1981 Y DECRETO 1320 DE 1982)</t>
  </si>
  <si>
    <t>A-03-06-01-012</t>
  </si>
  <si>
    <t>FORTALECIMIENTO A LOS PROCESOS ORGANIZATIVOS Y DE CONCERTACIÓN DE LAS COMUNIDADES NEGRAS, AFROCOLOMBIANAS, RAIZALES Y PALENQUERAS</t>
  </si>
  <si>
    <t>A-03-06-01-013</t>
  </si>
  <si>
    <t>013</t>
  </si>
  <si>
    <t>FORTALECIMIENTO A LOS PROCESOS ORGANIZATIVOS Y DE CONCERTACIÓN DE LAS COMUNIDADES INDÍGENAS, MINORÍAS Y ROM</t>
  </si>
  <si>
    <t>A-03-06-01-014</t>
  </si>
  <si>
    <t>FORTALECIMIENTO INSTITUCIONAL DE LA MESA PERMANENTE DE CONCERTACIÓN CON LOS PUEBLOS Y ORGANIZACIONES INDÍGENAS - DECRETO 1397 DE 1996</t>
  </si>
  <si>
    <t>A-03-11-08-001</t>
  </si>
  <si>
    <t>11</t>
  </si>
  <si>
    <t>08</t>
  </si>
  <si>
    <t>FORTALECIMIENTO ORGANIZACIONAL DE LAS ENTIDADES RELIGIOSAS Y LAS ORGANIZACIONES BASADAS EN LA FE COMO ACTORES SOCIALES TRASCENDENTES EN EL MARCO DE LA LEY 133 DE 1994</t>
  </si>
  <si>
    <t>A-08-04-01</t>
  </si>
  <si>
    <t>SSF</t>
  </si>
  <si>
    <t>CUOTA DE FISCALIZACIÓN Y AUDITAJE</t>
  </si>
  <si>
    <t>C-3702-1000-16-20105A</t>
  </si>
  <si>
    <t>C</t>
  </si>
  <si>
    <t>3702</t>
  </si>
  <si>
    <t>1000</t>
  </si>
  <si>
    <t>16</t>
  </si>
  <si>
    <t>20105A</t>
  </si>
  <si>
    <t>2. SEGURIDAD HUMANA Y JUSTICIA SOCIAL / A. NUEVO MODELO NACIÓN-TERRITORIO PARA LA CONVIVENCIA Y LA SEGURIDAD CIUDADANA</t>
  </si>
  <si>
    <t>C-3702-1000-16-20105B</t>
  </si>
  <si>
    <t>20105B</t>
  </si>
  <si>
    <t>2. SEGURIDAD HUMANA Y JUSTICIA SOCIAL / B. CREACIÓN DEL SISTEMA NACIONAL DE CONVIVENCIA PARA LA VIDA</t>
  </si>
  <si>
    <t>C-3799-1000-15-53105B</t>
  </si>
  <si>
    <t>3799</t>
  </si>
  <si>
    <t>15</t>
  </si>
  <si>
    <t>53105B</t>
  </si>
  <si>
    <t>5. CONVERGENCIA REGIONAL / B. ENTIDADES PÚBLICAS TERRITORIALES Y NACIONALES FORTALECIDAS</t>
  </si>
  <si>
    <t>C-3799-1000-15-53105D</t>
  </si>
  <si>
    <t>53105D</t>
  </si>
  <si>
    <t>5. CONVERGENCIA REGIONAL / D. GOBIERNO DIGITAL PARA LA GENTE</t>
  </si>
  <si>
    <t>C-3799-1000-16-53105B</t>
  </si>
  <si>
    <t>C-3799-1000-17-20104A</t>
  </si>
  <si>
    <t>17</t>
  </si>
  <si>
    <t>20104A</t>
  </si>
  <si>
    <t>2. SEGURIDAD HUMANA Y JUSTICIA SOCIAL / A. IMPLEMENTACIÓN DEL PROGRAMA DE DATOS BÁSICOS</t>
  </si>
  <si>
    <t>C-3799-1000-17-20104B</t>
  </si>
  <si>
    <t>20104B</t>
  </si>
  <si>
    <t>2. SEGURIDAD HUMANA Y JUSTICIA SOCIAL / B. INTEROPERABILIDAD COMO BIEN PÚBLICO DIGITAL</t>
  </si>
  <si>
    <t>C-3799-1000-17-20108B</t>
  </si>
  <si>
    <t>20108B</t>
  </si>
  <si>
    <t>2. SEGURIDAD HUMANA Y JUSTICIA SOCIAL / B. PROTECCIÓN DE LAS PERSONAS, DE LAS INFRAESTRUCTURAS DIGITALES, FORTALECIMIENTO DE LAS ENTIDADES DEL ESTADO Y GARANTÍA EN LA PRESTACIÓN DE SUS SERVICIOS EN EL ENTORNO DIGITAL</t>
  </si>
  <si>
    <t>C-3799-1000-17-53105D</t>
  </si>
  <si>
    <t>C-3799-1000-20-53105B</t>
  </si>
  <si>
    <t>20</t>
  </si>
  <si>
    <t>37-01-01-019</t>
  </si>
  <si>
    <t>ATENCION POBLACION DESPLAZADA (APD)</t>
  </si>
  <si>
    <t>37-01-01-020</t>
  </si>
  <si>
    <t>T 025 DIRECCION DE COMUNIDADES NEGRAS</t>
  </si>
  <si>
    <t>37-01-01-021</t>
  </si>
  <si>
    <t>T 025 DAIRM</t>
  </si>
  <si>
    <t>VALIDACION</t>
  </si>
  <si>
    <t>NOMBRE PROGRAMA MISIONAL DE FUNCIONAMIENTO Y/O PROYECTO DE INVERSIÓN</t>
  </si>
  <si>
    <t>A-03-03-01-009</t>
  </si>
  <si>
    <t>PROGRAMA DE PROTECCIÓN A PERSONAS QUE SE ENCUENTRAN EN SITUACIÓN DE RIESGO CONTRA SU VIDA, INTEGRIDAD, SEGURIDAD O LIBERTAD, POR CAUSAS RELACIONADAS CON LA VIOLENCIA EN COLOMBIA</t>
  </si>
  <si>
    <t>A-03-03-01-032</t>
  </si>
  <si>
    <t>FONDO NACIONAL DE SEGURIDAD Y CONVIVENCIA CIUDADANA -FONSECON</t>
  </si>
  <si>
    <t>A-03-03-01-033</t>
  </si>
  <si>
    <t>FONDO NACIONAL PARA LA LUCHA CONTRA LA TRATA DE PERSONAS. LEY 985 DE 2005 Y DECRETO 4319 DE 2006</t>
  </si>
  <si>
    <t>A-03-03-01-039</t>
  </si>
  <si>
    <t>IMPLEMENTACIÓN LEY 985 DE 2005 SOBRE TRATA DE PERSONAS</t>
  </si>
  <si>
    <t>A-03-03-01-053</t>
  </si>
  <si>
    <t>FONDO DE PROTECCIÓN DE JUSTICIA. DECRETO 1890 DE 1999 Y DECRETO 200 DE 2003</t>
  </si>
  <si>
    <t>A-03-03-01-999</t>
  </si>
  <si>
    <t>OTRAS TRANSFERENCIAS - DISTRIBUCIÓN PREVIO CONCEPTO DGPPN</t>
  </si>
  <si>
    <t>A-03-03-04-035</t>
  </si>
  <si>
    <t>FONDO PARA LA PARTICIPACIÓN CIUDADANA Y EL FORTALECIMIENTO DE LA DEMOCRACIA. ARTICULO 96 LEY 1757 DE 2015</t>
  </si>
  <si>
    <t>A-03-10</t>
  </si>
  <si>
    <t>SENTENCIAS Y CONCILIACIONES</t>
  </si>
  <si>
    <t>A-08-01</t>
  </si>
  <si>
    <t>IMPUESTOS</t>
  </si>
  <si>
    <t>C-3701-1000-30-20106A</t>
  </si>
  <si>
    <t>C-3701-1000-32-705050</t>
  </si>
  <si>
    <t>7. ACTORES DIFERENCIALES PARA EL CAMBIO / 5. CONVERGENCIA REGIONAL PARA EL BIENESTAR Y BUEN VIVIR</t>
  </si>
  <si>
    <t>C-3701-1000-35-705050</t>
  </si>
  <si>
    <t>C-3701-1000-36-705050</t>
  </si>
  <si>
    <t>C-3701-1000-37-705050</t>
  </si>
  <si>
    <t>C-3701-1000-39-702030</t>
  </si>
  <si>
    <t>C-3701-1000-40-53107A</t>
  </si>
  <si>
    <t>5. CONVERGENCIA REGIONAL / A. DIÁLOGO, MEMORIA, CONVIVENCIA Y RECONCILIACIÓN PARA LA RECONSTRUCCIÓN DEL TEJIDO SOCIAL</t>
  </si>
  <si>
    <t>C-3701-1000-42-20113A</t>
  </si>
  <si>
    <t>2. SEGURIDAD HUMANA Y JUSTICIA SOCIAL / A. FORTALECIMIENTO DE LA BÚSQUEDA DE PERSONAS DADAS POR DESAPARECIDAS</t>
  </si>
  <si>
    <t>C-3701-1000-43-40070203</t>
  </si>
  <si>
    <t>4. TRANSFORMACIÓN PRODUCTIVA, INTERNACIONALIZACIÓN Y ACCIÓN CLÍMATICA / 03. FORTALECIMIENTO DE LA INSTITUCIONALIDAD</t>
  </si>
  <si>
    <t>C-3701-1000-44-701020</t>
  </si>
  <si>
    <t>7. ACTORES DIFERENCIALES PARA EL CAMBIO / 2. MUJERES EN EL CENTRO DE LA POLÍTICA DE LA VIDA Y LA PAZ</t>
  </si>
  <si>
    <t>C-3701-1000-45-40060004</t>
  </si>
  <si>
    <t>4. TRANSFORMACIÓN PRODUCTIVA, INTERNACIONALIZACIÓN Y ACCIÓN CLÍMATICA / 04. LA CULTURA DE PAZ EN LA COTIDIANIDAD DE LAS POBLACIONES Y TERRITORIOS</t>
  </si>
  <si>
    <t>C-3701-1000-46-40070203</t>
  </si>
  <si>
    <t>4. TRANSFORMACIÓN PRODUCTIVA, INTERNACIONALIZACIÓN Y ACCIÓN CLÍMATICA / 03. FORTALECIMIENTO DE LA INSTITUCIONALIDAD - [PREVIO CONCEPTO  DNP]</t>
  </si>
  <si>
    <t>C-3701-1000-47-40070505</t>
  </si>
  <si>
    <t>4. TRANSFORMACIÓN PRODUCTIVA, INTERNACIONALIZACIÓN Y ACCIÓN CLÍMATICA / 05. CONVERGENCIA REGIONAL PARA EL BIENESTAR Y BUEN VIVIR</t>
  </si>
  <si>
    <t>C-3701-1000-48-40070203</t>
  </si>
  <si>
    <t>C-3701-1000-49-40060004</t>
  </si>
  <si>
    <t>C-3701-1000-50-40070203</t>
  </si>
  <si>
    <t>C-3702-1000-8-20105A</t>
  </si>
  <si>
    <t>C-3702-1000-13-20105A</t>
  </si>
  <si>
    <t>C-3702-1000-14-701020</t>
  </si>
  <si>
    <t>C-3702-1000-15-600011</t>
  </si>
  <si>
    <t>6. PAZ TOTAL E INTEGRAL / 1. HACIA UN NUEVO CAMPO COLOMBIANO: REFORMA RURAL INTEGRAL</t>
  </si>
  <si>
    <t>C-3702-1000-15-600012</t>
  </si>
  <si>
    <t>6. PAZ TOTAL E INTEGRAL / 2. PARTICIPACIÓN POLÍTICA: APERTURA DEMOCRÁTICA PARA CONSTRUIR LA PAZ</t>
  </si>
  <si>
    <t>C-3702-1000-15-600013</t>
  </si>
  <si>
    <t>6. PAZ TOTAL E INTEGRAL / 3. FIN DEL CONFLICTO</t>
  </si>
  <si>
    <t>C-3702-1000-15-600014</t>
  </si>
  <si>
    <t>6. PAZ TOTAL E INTEGRAL / 4. SOLUCIÓN AL PROBLEMA DE LAS DROGAS ILÍCITAS</t>
  </si>
  <si>
    <t>C-3702-1000-17-701040</t>
  </si>
  <si>
    <t>7. ACTORES DIFERENCIALES PARA EL CAMBIO / 4. POR UNA VIDA LIBRE DE VIOLENCIAS CONTRA LAS MUJERES</t>
  </si>
  <si>
    <t>C-3702-1000-18-10204A</t>
  </si>
  <si>
    <t>1. ORDENAMIENTO DEL TERRITORIO ALREDEDOR DEL AGUA Y JUSTICIA AMBIENTAL / A. EMPODERAMIENTO DE LOS GOBIERNOS LOCALES Y SUS COMUNIDADES</t>
  </si>
  <si>
    <t>C-3702-1000-18-53105B</t>
  </si>
  <si>
    <t>C-3703-1000-3-703050</t>
  </si>
  <si>
    <t>7. ACTORES DIFERENCIALES PARA EL CAMBIO / 5. COLOMBIA POTENCIA MUNDIAL DE LA VIDA A PARTIR DE LA NO REPETICIÓN</t>
  </si>
  <si>
    <t>C-3704-1000-6-53106A</t>
  </si>
  <si>
    <t>5. CONVERGENCIA REGIONAL / A. CONDICIONES Y CAPACIDADES INSTITUCIONALES, ORGANIZATIVAS E INDIVIDUALES PARA LA PARTICIPACIÓN CIUDADANA</t>
  </si>
  <si>
    <t>C-3704-1000-7-53106A</t>
  </si>
  <si>
    <t>C-3704-1000-8-53106A</t>
  </si>
  <si>
    <t>C-3799-1000-12-53105B</t>
  </si>
  <si>
    <t>C-3799-1000-18-53105B</t>
  </si>
  <si>
    <t>C-3799-1000-19-53105B</t>
  </si>
  <si>
    <t>DIRECCIÓN DE LA AUTORIDAD NACIONAL DE CONSULTA PREVIA</t>
  </si>
  <si>
    <t>A-03-03-01-034</t>
  </si>
  <si>
    <t>FORTALECIMIENTO A LA CONSULTA PREVIA. CONVENIO 169 OIT, LEY 21 DE 1991, LEY 70 DE 1993</t>
  </si>
  <si>
    <t>C-3799-1000-1-53106A</t>
  </si>
  <si>
    <t>2. SEGURIDAD HUMANA Y JUSTICIA SOCIAL / A. PREVENCIÓN Y PROTECCIÓN PARA POBLACIONES VULNERABLES DESDE UN ENFOQUE DIFERENCIAL, COLECTIVO E INDIVIDUAL</t>
  </si>
  <si>
    <t>TRANSFERENCIAS CORRIENTES</t>
  </si>
  <si>
    <t>CONCEPTO</t>
  </si>
  <si>
    <t>APROPIACION INICIAL</t>
  </si>
  <si>
    <t>APROPIACION VIGENTE</t>
  </si>
  <si>
    <t>% CDP</t>
  </si>
  <si>
    <t>APROPIACION DISPONIBLE</t>
  </si>
  <si>
    <t>OBLIGACIÓN</t>
  </si>
  <si>
    <t>% OBLIGACION</t>
  </si>
  <si>
    <t>GASTOS DE PERSONAL</t>
  </si>
  <si>
    <t>ADQUISICIÓN DE BIENES Y SERVICIOS</t>
  </si>
  <si>
    <t>GASTOS POR TRIBUTOS, MULTAS, SANCIONES E INTERESES DE MORA</t>
  </si>
  <si>
    <t>FUNCIONAMIENTO</t>
  </si>
  <si>
    <t>INVERSIÓN</t>
  </si>
  <si>
    <t xml:space="preserve"> INVERSIÓN</t>
  </si>
  <si>
    <t>TOTAL</t>
  </si>
  <si>
    <t>A-02-02</t>
  </si>
  <si>
    <t>FORTALECIMIENTO DE LA CAPACIDAD ORGANIZATIVA DE LOS PUEBLOS INDÍGENAS EN EL TERRITORIO  NACIONAL</t>
  </si>
  <si>
    <t>FORTALECIMIENTO DE LAS CAPACIDADES INSTITUCIONALES EN MATERIA DE SEGURIDAD, CONVIVENCIA CIUDADANA Y ORDEN PÚBLICO A NIVEL  NACIONAL</t>
  </si>
  <si>
    <t>FORTALECIMIENTO INSTITUCIONAL EN DESCENTRALIZACIÓN Y ORDENAMIENTO TERRITORIAL A NIVEL  NACIONAL</t>
  </si>
  <si>
    <t>FORTALECIMIENTO DE LAS ENTIDADES TERRITORIALES EN EL MANEJO DE VIOLENCIA CONTRA LA MUJER A NIVEL  NACIONAL</t>
  </si>
  <si>
    <t>CARACTERIZACIÓN DEL SECTOR RELIGIOSO EN EL MARCO DE LA POLÍTICA PÚBLICA DE LIBERTAD RELIGIOSA Y DE CULTOS  NACIONAL</t>
  </si>
  <si>
    <t>MEJORAMIENTO DE LA INFRAESTRUCTURA TECNOLÓGICA E INTEGRACIÓN DE LOS SISTEMAS DE INFORMACIÓN DEL MINISTERIO DEL INTERIOR  BOGOTÁ</t>
  </si>
  <si>
    <t>FORTALECIMIENTO DE LA COMUNICACIÓN Y LOS CANALES DE ATENCION AL CIUDADANO EN EL MINISTERIO DEL INTERIOR A NIVEL  NACIONAL</t>
  </si>
  <si>
    <t>FORTALECIMIENTO DEL SISTEMA INTEGRADO DE GESTIÓN DEL MINISTERIO DEL INTERIOR EN  BOGOTÁ</t>
  </si>
  <si>
    <t>DIRECCIÓN  DE  ASUNTOS PARA COMUNIDADES NEGRAS, AFROCOLOMBIANAS, RAIZALES Y PALENQUERAS</t>
  </si>
  <si>
    <t>FORTALECIMIENTO DE LOS GOBIERNOS PROPIOS, SISTEMAS ORGANIZATIVOS Y AUTOSOSTENIBILIDAD DE LAS COMUNIDADES NEGRAS, AFROCOLOMBIANAS, RAIZALES Y PALENQUERAS</t>
  </si>
  <si>
    <t>FORTALECIMIENTO DE CAPACIDADES EN PROCESOS ORGANIZATIVOS PARA EL SEGUIMIENTO EFECTIVO Y GARANTIZAR EL CUMPLIMIENTO DE LOS ACUERDOS DERIVADOS DE LOS DIÁLOGOS SOCIALES CON LAS COMUNIDADES NEGRAS Y AFROCOLOMBIANAS EN LOS DEPARTAMENTOS DE   CAUCA, CHOCÓ, NARIÑO, VALLE DEL CAUCA</t>
  </si>
  <si>
    <t>FORTALECIMIENTO DE LOS MECANISMOS DE PROTECCIÓN DE LA GUARDIA INDÍGENA EN EL TERRITORIO NACIONAL</t>
  </si>
  <si>
    <t>IMPLEMENTACIÓN DE ESTRATEGIAS PARA EL FORTALECIMIENTO DE LA CULTURA DE PAZ ESTABLE Y DURADERA EN LOS TERRITORIOS DE LOS PUEBLOS Y COMUNIDADES NEGRAS A NIVEL NACIONAL.</t>
  </si>
  <si>
    <t>TOTAL INVERSIÓN</t>
  </si>
  <si>
    <t>TOTAL DEPENDENCIA</t>
  </si>
  <si>
    <t>DIRECCIÓN DE  ASUNTOS INDIGENAS, ROM
 Y 
MINORÍAS</t>
  </si>
  <si>
    <t>FORTALECIMIENTO DE LOS PROCESOS DE GOBIERNO PROPIO DE LAS COMUNIDADES INDÍGENAS EN EL DEPARTAMENTO DEL  CAUCA</t>
  </si>
  <si>
    <t>FORTALECIMIENTO DE LOS SISTEMAS DE GOBIERNO PROPIO Y EN LOS PROCESOS ORGANIZATIVOS DE LOS PUEBLOS Y COMUNIDADES INDÍGENAS A NIVEL   NACIONAL</t>
  </si>
  <si>
    <t>IMPLEMENTACIÓN DE ACCIONES POR PARTE DEL MINISTERIO DEL INTERIOR PARA FORTALECER LA ESTRUCTURA ORGANIZATIVA DE LAS KUMPAÑY RROM A NIVEL  NACIONAL</t>
  </si>
  <si>
    <t>FORTALECIMIENTO DE LOS SISTEMAS DE GOBIERNO PROPIO DE LOS PUEBLOS Y COMUNIDADES INDÍGENAS DE LOS PASTOS Y QUILLACINGAS DEL DEPARTAMENTO DE   NARIÑO</t>
  </si>
  <si>
    <t>FORTALECIMIENTO DE LA PARTICIPACIÓN DE LAS MUJERES INDÍGENAS EN ESPACIOS DE DIÁLOGO A NIVEL NACIONAL</t>
  </si>
  <si>
    <t>FORTALECIMIENTO DE LOS MECANISMOS PARA EL FOMENTO DEL DESARROLLO ECONÓMICO Y SOCIAL, ASÍ COMO LA PROTECCIÓN Y GARANTÍA DE LOS DERECHOS DE LAS COMUNIDADES NEGRAS, AFROCOLOMBIANAS, RAIZALES Y PALENQUERAS EN EL MARCO DE LA IMPLEMENTACIÓN DE LA LEY 70 DE 1993 EN EL TERRITORIO NACIONAL</t>
  </si>
  <si>
    <t>DIRECCIÓN DE  DERECHOS HUMANOS</t>
  </si>
  <si>
    <t>FORTALECIMIENTO DE LA POLITICA PUBLICA DE PREVENCION DE VIOLACIONES A LOS DERECHOS A LA VIDA, INTEGRIDAD, LIBERTAD Y SEGURIDAD DE PERSONAS, GRUPOS Y COMUNIDADES EN COLOMBIA.  NACIONAL</t>
  </si>
  <si>
    <t>FORTALECIMIENTO DE LAS GARANTÍAS PARA EL EJERCICIO DEL LIDERAZGO SOCIAL Y DEFENSA DE LOS DERECHOS HUMANOS EN EL TERRITORIO   NACIONAL</t>
  </si>
  <si>
    <t>7. ACTORES DIFERENCIALES PARA EL CAMBIO / 3. FORTALECIMIENTO DE LA INSTITUCIONALIDAD</t>
  </si>
  <si>
    <t>FORTALECIMIENTO DE LA GESTIÓN DE LOS CEMENTERIOS COMO RESTITUCIÓN DE DERECHOS DE VÍCTIMAS DE DESAPARICIÓN  NACIONAL</t>
  </si>
  <si>
    <t>FORTALECIMIENTO DE LA GESTIÓN, DIÁLOGO Y PARTICIPACIÓN TERRITORIAL PARA L GARANTÍA, PROMOCIÓN Y RELACIÓN DE LOS DERECHOS HUMANOS</t>
  </si>
  <si>
    <t>Grupo Interno de Trabajo de Enfoque de Genero y Diversidad</t>
  </si>
  <si>
    <t>MEJORAMIENTO DE LAS CAPACIDADES DE LAS ENTIDADES TERRITORIALES PARA TRANSVERSALIZAR EL ENFOQUE DE GÉNERO EN LA GESTIÓN DE LA CONVIVENCIA Y LA SEGURIDAD HUMANA  NACIONAL</t>
  </si>
  <si>
    <t>DIRECCIÓN DE ASUNTOS RELIGIOSOS</t>
  </si>
  <si>
    <t>FORTALECIMIENTO DE LA INTEGRACIÓN DE PROCESOS, LA COORDINACIÓN DE ENTIDADES, LA  ASIGNACIÓN DE RECURSOS Y EL CONOCIMIENTO, PARA BRINDAR GARANTÍAS PARA EL GOCE EFECTIVO DEL DERECHO DE LA LIBERTAD RELIGIOSA Y DE CULTOS EN EL TERRITORIO  NACIONAL</t>
  </si>
  <si>
    <t xml:space="preserve">SUBDIRECCIÓN DE GOBIERNO, GESTIÓN TERRITORIAL Y LUCHA CONTRA LA TRATA
</t>
  </si>
  <si>
    <t>FORTALECIMIENTO EN LA PREVENCIÓN, PROTECCIÓN Y ASISTENCIA EN LA LUCHA CONTRA EL DELITO DE TRATA PERSONAS  NACIONAL</t>
  </si>
  <si>
    <t>FORTALECIMIENTO DE LA ARTICULACIÓN, COORDINACIÓN Y PARTICIPACIÓN DE LAS ENTIDADES TERRITORIALES, CORPORACIONES PÚBLICAS Y LÍDERES LOCALES EN LOS PROCESOS DE ORDENAMIENTO TERRITORIAL ALREDEDOR DEL AGUA Y DESCENTRALIZACIÓN.  NACIONAL</t>
  </si>
  <si>
    <t>FORTALECIMIENTO DE LOS SISTEMAS INTEGRADOS DE EMERGENCIA Y SEGURIDAD SIES A NIVEL  NACIONAL</t>
  </si>
  <si>
    <t>FORTALECIMIENTO A LAS ENTIDADES TERRITORIALES A TRAVES DE LA FINANCIACION DE INFRAESTRUCTURA PARA LA SEGURIDAD Y CONVIVENCIA CIUDADANA A NIVEL  NACIONAL</t>
  </si>
  <si>
    <t>FORTALECIMIENTO DE LA CAPACIDAD DE ARTICULACIÓN TERRITORIAL PARA LA INCORPORACIÓN DE ESTRATEGIAS DE CONVIVENCIA Y SEGURIDAD CIUDADANA INTEGRAL, CORRESPONSABLE, CONTEXTUALIZADA Y PREVENTIVA A NIVEL   NACIONAL</t>
  </si>
  <si>
    <t>FORTALECIMIENTO DE LAS RELACIONES ENTRE EL GOBIERNO NACIONAL Y EL CONGRESO DE LA REPÚBLICA EN LOS PROCESOS TÉCNICOS Y ADMINISTRATIVOS A NIVEL   NACIONAL</t>
  </si>
  <si>
    <t>DIRECCIÓN PARA LA DEMOCRACIA, LA PARTICIPACIÓN CIUDADANA Y LA ACCIÓN COMUNAL</t>
  </si>
  <si>
    <t>FORTALECIMIENTO DE LAS CAPACIDADES DE LOS ORGANISMOS DE ACCION COMUNAL PARA EL DESARROLLO DE SUS PROPOSITOS Y ATENCION DE SUS NECESIDADES EN EL MARCO DE LA LEY 2166 DE 2021 A PARTIR DEL EJERCICIO DE LA DEMOCRACIA PARTICIPATIVA   NACIONAL</t>
  </si>
  <si>
    <t>MEJORAMIENTO DE LA PARTICIPACIÓN DEL CAMPESINADO EN LA FORMULACIÓN DE POLÍTICAS, PROGRAMAS Y PROYECTOS EN EL TERRITORIO  NACIONAL</t>
  </si>
  <si>
    <t>FORTALECIMIENTO  DE LA ESTRATEGIA DE RELACIONAMIENTO CON EL CIUDADANO AMPLIANDO LA COBERTURA DEL PORTAFOLIO DE SERVICIOS DEL MINISTERIO DEL INTERIOR EN EL TERRITORIO  NACIONAL</t>
  </si>
  <si>
    <t>FORTALECIMIENTO DE LAS SOLUCIONES DE TECNOLOGIAS DE LA INFORMACIÓN QUE PERMITAN SOPORTAR LOS PLANES, PROGRAMAS Y PROYECTOS DEL MINISTERIO DEL INTERIOR DENTRO DE LA ENTIDAD Y DE CARA AL CIUDADANO A NIVEL  NACIONAL</t>
  </si>
  <si>
    <t>FORTALECIMIENTO DE LA ESTRATEGIA DE COMUNICACIONES INTERNA Y EXTERNA DEL MINISTERIO DEL INTERIOR  NACIONAL</t>
  </si>
  <si>
    <t>OFICINA ASESORA DE PLANEACIÓN</t>
  </si>
  <si>
    <t>FORTALECIMIENTO DEL SISTEMA INTEGRADO DE GESTIÓN DEL MINISTERIO DEL INTERIOR EN EL TERRITORIO  NACIONAL</t>
  </si>
  <si>
    <t>APLICACIÓN DE UNA ESTRATEGIA INTEGRAL PARA MEJORAR LA IMPLEMENTACIÓN DE LA POLÍTICA DE GESTIÓN DEL CONOCIMIENTO Y LA INNOVACIÓN EN EL MARCO DEL MIPG DEL MINISTERIO DEL INTERIOR, PARA LA ATENCIÓN DE LOS GRUPOS DE VALOR A NIVEL   NACIONAL</t>
  </si>
  <si>
    <t>FORTALECIMIENTO  INSTITUCIONAL PARA LA IMPLEMENTACION DE LA POLITICA PUBLICA DE VICTIMAS A NIVEL  NACIONAL</t>
  </si>
  <si>
    <t>SUBDIRECCIÓN ADMINISTRATIVA Y FINANCIERA</t>
  </si>
  <si>
    <t>IMPLEMENTACION DE UN SISTEMA INTEGRAL DE GESTION DE DOCUMENTOS Y ADMINISTRACION DE ARCHIVOS, EN EL MINISTERIO DEL INTERIOR,  NACIONAL</t>
  </si>
  <si>
    <t>MEJORAMIENTO DE LA EFECTIVIDAD DE LOS PROGRAMAS E INICIATIVAS DE CONSTRUCCIÓN DE PAZ LIDERADAS POR EL MINISTERIO DEL INTERIOR A NIVEL  NACIONAL</t>
  </si>
  <si>
    <t>FORTALECIMIENTO DEL DIALOGO SOCIAL NACIONAL Y REGIONAL MEDIANTE EL DESARROLLO DE ACCIONES TENDIENTES A ATENDER LAS PROBLEMÁTICAS SOCIALES EN LOS TERRITORIOS  NACIONAL</t>
  </si>
  <si>
    <t>OTROS</t>
  </si>
  <si>
    <t>FORTALECIMIENTO DE LAS CAPACIDADES Y HABILIDADES CON QUE CUENTAN LOS GRUPOS ÉTNICOS, EJECUTORES E INSTITUCIONALIDAD INTERVINIENTE PARA LA PARTICIPACIÓN EN LOS PROCESOS DE CONSULTA PREVIA   NACIONAL</t>
  </si>
  <si>
    <t>APROPIACIÓN DISPONIBLE</t>
  </si>
  <si>
    <t>SECRETARÍA GENERAL</t>
  </si>
  <si>
    <t xml:space="preserve"> </t>
  </si>
  <si>
    <t>ADICIONES</t>
  </si>
  <si>
    <t>EJECUCIÓN PRESUPUESTAL</t>
  </si>
  <si>
    <t>CONSOLIDADO MINISTERIO DEL INTERIOR</t>
  </si>
  <si>
    <t>Cifras en millones de pesos</t>
  </si>
  <si>
    <t>DESCRIPCIÓN</t>
  </si>
  <si>
    <t>APROPIACIÓN INICIAL</t>
  </si>
  <si>
    <t>APROPIACIÓN VIGENTE</t>
  </si>
  <si>
    <t xml:space="preserve">REDUCCIONES (antes del decreto) </t>
  </si>
  <si>
    <t>REDUCCION DECRETO 1484 31/12/2025</t>
  </si>
  <si>
    <t>APROPIACIÓN   VIGENTE DESPUES DE REDUCCION</t>
  </si>
  <si>
    <t>% COMPR.</t>
  </si>
  <si>
    <t>% META COMPROMISO</t>
  </si>
  <si>
    <t>% META OBLIGACIÓN</t>
  </si>
  <si>
    <t xml:space="preserve">  %  OBLI.</t>
  </si>
  <si>
    <t>N/A</t>
  </si>
  <si>
    <t>TOTAL PGN</t>
  </si>
  <si>
    <t>FUNCIONAMIENTO REGALÍAS</t>
  </si>
  <si>
    <t>TOTAL FUNCIONAMIENTO REGALÍAS</t>
  </si>
  <si>
    <t>TOTAL MINITERIOR</t>
  </si>
  <si>
    <t xml:space="preserve"> Ejecución vigencia 2025. 31 diciembre 2025</t>
  </si>
  <si>
    <t>Lo que trae el ejercicio solo ministerio sin regalías</t>
  </si>
  <si>
    <t>Lo que trae el reporte</t>
  </si>
  <si>
    <t xml:space="preserve">Validación </t>
  </si>
  <si>
    <t>REGALÍAS</t>
  </si>
  <si>
    <t>TOTAL 
MINITERIOR</t>
  </si>
  <si>
    <t xml:space="preserve">EJECUCIÓN PRESUPUESTAL </t>
  </si>
  <si>
    <t>ARTICULACIÓN PLAN NACIONAL DE DESARROLLO -PND</t>
  </si>
  <si>
    <t>APROPIACIÓN DESPUÉS DE REDUCCION</t>
  </si>
  <si>
    <t>SALDO EN CDP</t>
  </si>
  <si>
    <t>% COMPROMISO</t>
  </si>
  <si>
    <t>% OBLIGACIÓN</t>
  </si>
  <si>
    <t>TRANSFERENCIAS</t>
  </si>
  <si>
    <t>SUBTOTAL PGN</t>
  </si>
  <si>
    <t>GRUPO INTERNO DE TRABAJO DE ENFOQUE DE GÉNERO Y DIVERSIDAD</t>
  </si>
  <si>
    <t>TOTAL GASTOS DE PERSONAL DANCP</t>
  </si>
  <si>
    <t>ADQUISICION DE IBIENES Y SERVICIOS</t>
  </si>
  <si>
    <t>GASTOS POR TRIBUTOS Y FISCALIZACIÓN</t>
  </si>
  <si>
    <t xml:space="preserve">DIRECCIÓN DE SEGURIDAD, CONVIVENCIA CIUDADANA Y GOBIERNO
</t>
  </si>
  <si>
    <t xml:space="preserve">SUBDIRECCIÓN DE PROYECTOS PARA LA SEGURIDAD Y CONVIVENCIA CIUDADANA
 </t>
  </si>
  <si>
    <t>DIRECCIÓN DE ASUNTOS LEGISLATIVOS</t>
  </si>
  <si>
    <t>OFICINA DE INFORMACIÓN  PÚBLICA DEL  INTERIOR</t>
  </si>
  <si>
    <t>ADQUISICIÓN DE BIENES Y SERVICIO</t>
  </si>
  <si>
    <t>INVERSION</t>
  </si>
  <si>
    <t xml:space="preserve">REGALIAS </t>
  </si>
  <si>
    <t>GRUPO DE ARTICULACIÓN INTERNA PARA LA POLÍTICA DE VÍCTIMAS DEL CONFLICTO ARMADO</t>
  </si>
  <si>
    <t>DIRECCION JURÍDICA</t>
  </si>
  <si>
    <t>OFICINA ASESORA JURÍDICA</t>
  </si>
  <si>
    <t>A-02-02-2-8-3</t>
  </si>
  <si>
    <t>ADQUISICIONES DIFERENTES DE ACTIVOS-OTROS SERVICIOS PROFESIONALES CIENTIFICOS Y TÉCNICOS</t>
  </si>
  <si>
    <t>GASTOS POR TRIBUTOS, MULTAS, SANCIONES E INTERESES EN MORA</t>
  </si>
  <si>
    <t>SUBDIRECCIÓN DE GESTIÓN  HUMANA</t>
  </si>
  <si>
    <t>GASTOS DE PERSONAL GESTIÓN HUMANA</t>
  </si>
  <si>
    <t>ADQUISICIONES DE BIENES Y SERVICIOS</t>
  </si>
  <si>
    <t>GRUPO EQUIPO DE PAZ</t>
  </si>
  <si>
    <t>VICEMINISTERIO PARA EL DIÁLOGO SOCIAL Y LOS DERECHOS HUMANOS</t>
  </si>
  <si>
    <t>PAGO APORTES VOLUNTARIOS</t>
  </si>
  <si>
    <t>OTRAS TRANSFERENCIAS</t>
  </si>
  <si>
    <t>TOTALES</t>
  </si>
  <si>
    <t>APROPIACIÓN DESPUÈS DE BLOQUEO</t>
  </si>
  <si>
    <t>MININTERIOR</t>
  </si>
  <si>
    <t>Consolidado con regalías, aca se suman</t>
  </si>
  <si>
    <t>Diferencia</t>
  </si>
  <si>
    <t xml:space="preserve">                             EJECUCIÓN PRESUPUESTAL - ALERTA DIRECCIONES</t>
  </si>
  <si>
    <t xml:space="preserve"> Cifras en millones de pesos</t>
  </si>
  <si>
    <t xml:space="preserve">  DESPACHO DEL VICEMINISTRO PARA EL DIÁLOGO SOCIAL Y LOS DERECHOS HUMANOS</t>
  </si>
  <si>
    <t>%META COMPROMISO</t>
  </si>
  <si>
    <t xml:space="preserve">ALERTA COMPROMISOS </t>
  </si>
  <si>
    <t>% OBLI.</t>
  </si>
  <si>
    <t xml:space="preserve">META % OBLIGACIONES </t>
  </si>
  <si>
    <t xml:space="preserve"> ALERTA OBLIGACIÓN </t>
  </si>
  <si>
    <t>Dirección de Asuntos para Comunidades Negras, Afrocolombianas, Raizales y Palenqueras</t>
  </si>
  <si>
    <t>V</t>
  </si>
  <si>
    <t>Dirección de Asuntos Indígenas, ROM y Minorías</t>
  </si>
  <si>
    <t>R</t>
  </si>
  <si>
    <t>Dirección de Derechos Humanos</t>
  </si>
  <si>
    <t>Dirección de la Autoridad Nacional de Consulta Previa</t>
  </si>
  <si>
    <t>Dirección de Asuntos Religiosos</t>
  </si>
  <si>
    <t>Viceministerio para el Diálogo Social y los Derechos Humanos</t>
  </si>
  <si>
    <t>REGALIAS</t>
  </si>
  <si>
    <t>DESPACHO DEL VICEMINISTRO GENERAL DEL INTERIOR</t>
  </si>
  <si>
    <t xml:space="preserve">Subdirección de Proyectos para la Seguridad y Convivencia Ciudadana </t>
  </si>
  <si>
    <t>Dirección para la Democracia, la participación Ciudadana y la Acción Comunal</t>
  </si>
  <si>
    <t xml:space="preserve">Dirección de Seguridad, Convivencia Ciudadana y Gobierno  </t>
  </si>
  <si>
    <t xml:space="preserve">Subdirección de Gobierno, Gestión Territorial y Lucha contra la Trata </t>
  </si>
  <si>
    <t>Dirección de Asuntos Legislativos</t>
  </si>
  <si>
    <t xml:space="preserve">A </t>
  </si>
  <si>
    <t>DESPACHO DEL MINISTRO</t>
  </si>
  <si>
    <t>Oficina de Información Pública del Interior</t>
  </si>
  <si>
    <t>Grupo de Paz</t>
  </si>
  <si>
    <t xml:space="preserve">Oficina Asesora de Planeación </t>
  </si>
  <si>
    <t>Grupo de Articulación Interna para la Política de Víctimas</t>
  </si>
  <si>
    <t>Direccion Jurídica</t>
  </si>
  <si>
    <t>NA</t>
  </si>
  <si>
    <t xml:space="preserve">TOTAL </t>
  </si>
  <si>
    <t xml:space="preserve">SECRETARÍA GENERAL </t>
  </si>
  <si>
    <t xml:space="preserve">Secretaría General </t>
  </si>
  <si>
    <t>Subdirección Administrativa y Financiera</t>
  </si>
  <si>
    <t>Subdirección de Gestión Humana</t>
  </si>
  <si>
    <t>Pago de aportes sobre los voluntarios acreditados y activos del subsistema nacional de primera respuesta afiliados al SGRL - decreto 1809 de 2020</t>
  </si>
  <si>
    <t>OTRAS TRANSFERENCIAS - PREVIO CONCEPTO DGPPN</t>
  </si>
  <si>
    <t>SUMATORIA</t>
  </si>
  <si>
    <t>CONSOLIDADO</t>
  </si>
  <si>
    <t>Código: GR-RF-P5-F2</t>
  </si>
  <si>
    <t>FORMATO</t>
  </si>
  <si>
    <t>Versión: 06</t>
  </si>
  <si>
    <t>VIGENCIA ACTUAL</t>
  </si>
  <si>
    <t>Vigente Desde:  09/04/2019</t>
  </si>
  <si>
    <t>ANEXO 2</t>
  </si>
  <si>
    <t xml:space="preserve">SISTEMA GENERAL DE REGALIAS </t>
  </si>
  <si>
    <t>FECHA DE EMISIÓN:</t>
  </si>
  <si>
    <t>VIGENCIA 2024. CORTE ENERO DE 2024</t>
  </si>
  <si>
    <t>RESUMEN GENERAL</t>
  </si>
  <si>
    <t>DIRECCION</t>
  </si>
  <si>
    <t xml:space="preserve">APR. CERTIFICADA </t>
  </si>
  <si>
    <t>APR.BLOQUEADA</t>
  </si>
  <si>
    <t xml:space="preserve">APR. DISPONIBLE </t>
  </si>
  <si>
    <t>RESERVA</t>
  </si>
  <si>
    <t>% 
RESERVA</t>
  </si>
  <si>
    <t>% 
COMPROMETIDO</t>
  </si>
  <si>
    <t>APR. POR COMPROMETER</t>
  </si>
  <si>
    <t>OBLIGADO</t>
  </si>
  <si>
    <t>% OBLIGADO</t>
  </si>
  <si>
    <t xml:space="preserve">DAIRM </t>
  </si>
  <si>
    <t>DACNARP</t>
  </si>
  <si>
    <t>OAP</t>
  </si>
  <si>
    <t xml:space="preserve">TOTAL FUNCIONAMIENTO DEL SISTEMA GENERAL DE REGALIAS </t>
  </si>
  <si>
    <t>APROPIACION APLAZADA PROYECTOS DE IVERSION</t>
  </si>
  <si>
    <t xml:space="preserve">DEPENDENCIA </t>
  </si>
  <si>
    <t xml:space="preserve">RUBRO </t>
  </si>
  <si>
    <t>VALOR APLAZADO</t>
  </si>
  <si>
    <t>FORTALECIMIENTO DE LAS COMUNIDADES INDÍGENAS AFECTADAS POR LA AVENIDA TORRENCIAL EN EL MUNICIPIO DE  MOCOA</t>
  </si>
  <si>
    <t>FORTALECIMIENTO ORGANIZATIVO EN EL DESARROLLO PROPIO Y LA INCLUSIÓN DEL PUEBLO RROM A NIVEL  NACIONAL</t>
  </si>
  <si>
    <t xml:space="preserve">ASUNTOS RELIGIOSOS </t>
  </si>
  <si>
    <t>DEMOCRACIA</t>
  </si>
  <si>
    <t>FORTALECIMIENTO DE LAS CAPACIDADES DE GESTIÓN DE LOS ACTORES QUE PARTICIPAN EN LA IMPLEMENTACIÓN DE LA POLÍTICA PÚBLICA DE DISCAPACIDAD A NIVEL   NACIONAL</t>
  </si>
  <si>
    <t>FORTALECIMIENTO DE LAS CAPACIDADES DE LAS ORGANIZACIONES SOCIALES, COMUNALES Y COMUNITARIAS EN EL EJERCICIO DE LA PARTICIPACIÓN CIUDADANA A NIVEL  NACIONAL</t>
  </si>
  <si>
    <t xml:space="preserve">DERECHOS HUMANOS </t>
  </si>
  <si>
    <t>FORTALECIMIENTO DE LA GESTIÓN TERRITORIAL EN LA GARANTÍA, PROMOCIÓN Y GOCE DE LOS DERECHOS HUMANOS  A NIVEL  NACIONAL</t>
  </si>
  <si>
    <t>FORTALECIMIENTO A LA GESTIÓN DE LOS CEMENTERIOS COMO RESTITUCIÓN DE DERECHOS DE VÍCTIMAS DE DESAPARICIÓN A NIVEL  NACIONAL</t>
  </si>
  <si>
    <t xml:space="preserve">DGGT </t>
  </si>
  <si>
    <t>MEJORAMIENTO EN LA IMPLEMENTACIÓN DE POLÍTICAS PUBLICAS EN MATERIA DE TRATA DE PERSONAS A NIVEL  NACIONAL</t>
  </si>
  <si>
    <t>SUBDIRECCION DE INFRAESTRUCUTURA</t>
  </si>
  <si>
    <t xml:space="preserve">SUBDIRECCION DE SEGURIDAD Y CONVIVENCIA </t>
  </si>
  <si>
    <t>OIP</t>
  </si>
  <si>
    <t>Compromiso</t>
  </si>
  <si>
    <t>Obligaciones</t>
  </si>
  <si>
    <t>CONSOLIDADO MINISTERIO</t>
  </si>
  <si>
    <t>Consolidado</t>
  </si>
  <si>
    <t>Meta</t>
  </si>
  <si>
    <t>Ejecutado</t>
  </si>
  <si>
    <t>Febrero</t>
  </si>
  <si>
    <t>V. Diálogo Social</t>
  </si>
  <si>
    <t>DESPACHO DEL VICEMINISTRO PARA EL DIÁLOGO SOCIAL, LA IGUALDAD Y LOS DERECHOS HUMANOS</t>
  </si>
  <si>
    <t>febrero</t>
  </si>
  <si>
    <t>V. General</t>
  </si>
  <si>
    <t>marzo</t>
  </si>
  <si>
    <t>abril</t>
  </si>
  <si>
    <t>mayo</t>
  </si>
  <si>
    <t>Junio</t>
  </si>
  <si>
    <t>Julio</t>
  </si>
  <si>
    <t>agosto</t>
  </si>
  <si>
    <t>sept</t>
  </si>
  <si>
    <t>Oct</t>
  </si>
  <si>
    <t>Nov</t>
  </si>
  <si>
    <t>Dic</t>
  </si>
  <si>
    <t>COMPROMISOS</t>
  </si>
  <si>
    <t>Mes</t>
  </si>
  <si>
    <t>Ene</t>
  </si>
  <si>
    <t>feb</t>
  </si>
  <si>
    <t xml:space="preserve">Meta  </t>
  </si>
  <si>
    <t>OBLIGACIONES</t>
  </si>
  <si>
    <t>Mar</t>
  </si>
  <si>
    <t>Abr</t>
  </si>
  <si>
    <t>May</t>
  </si>
  <si>
    <t>Jun</t>
  </si>
  <si>
    <t>Jul</t>
  </si>
  <si>
    <t>Ago</t>
  </si>
  <si>
    <t>Sep</t>
  </si>
  <si>
    <t xml:space="preserve">SEGUIMIENTO AL CUMPLIMIENTO DE LA SENTENCIA T-025 DE 2004 POBLACION DESPLAZADA </t>
  </si>
  <si>
    <t>DIRECCIÓN</t>
  </si>
  <si>
    <t xml:space="preserve">% COMPROMISOS </t>
  </si>
  <si>
    <t xml:space="preserve">APROPIACION SIN COMPROMETER </t>
  </si>
  <si>
    <t>Grupo de articulación interna para la política de víctimas del conflicto armado.</t>
  </si>
  <si>
    <t>Dir. Asuntos para Comunidades Negras, Afrocol, Raizales y Palenqueras</t>
  </si>
  <si>
    <t xml:space="preserve"> Dir. Asuntos Indígenas, ROM y Minorías</t>
  </si>
  <si>
    <t>Dir.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</si>
</sst>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5" formatCode="&quot;$&quot;\ #,##0;\-&quot;$&quot;\ #,##0"/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\ &quot;€&quot;_-;\-* #,##0\ &quot;€&quot;_-;_-* &quot;-&quot;\ &quot;€&quot;_-;_-@_-"/>
    <numFmt numFmtId="165" formatCode="_-&quot;XDR&quot;* #,##0_-;\-&quot;XDR&quot;* #,##0_-;_-&quot;XDR&quot;* &quot;-&quot;_-;_-@_-"/>
    <numFmt numFmtId="168" formatCode="_-&quot;$&quot;* #,##0_-;\-&quot;$&quot;* #,##0_-;_-&quot;$&quot;* &quot;-&quot;_-;_-@_-"/>
    <numFmt numFmtId="169" formatCode="_-&quot;$&quot;* #,##0.00_-;\-&quot;$&quot;* #,##0.00_-;_-&quot;$&quot;* &quot;-&quot;??_-;_-@_-"/>
    <numFmt numFmtId="170" formatCode="_-* #,##0.00\ _€_-;\-* #,##0.00\ _€_-;_-* &quot;-&quot;??\ _€_-;_-@_-"/>
    <numFmt numFmtId="171" formatCode="_-* #,##0_-;\-* #,##0_-;_-* &quot;-&quot;??_-;_-@_-"/>
    <numFmt numFmtId="172" formatCode="0.0%"/>
    <numFmt numFmtId="175" formatCode="[$-10409]&quot;$&quot;#,##0.00;\(&quot;$&quot;#,##0.00\)"/>
    <numFmt numFmtId="176" formatCode="#,##0.000000"/>
    <numFmt numFmtId="177" formatCode="[$-580A]d&quot; de &quot;mmmm&quot; de &quot;yyyy;@"/>
    <numFmt numFmtId="178" formatCode="&quot;$&quot;\ #,##0"/>
    <numFmt numFmtId="180" formatCode="[$$-240A]\ #,##0"/>
    <numFmt numFmtId="181" formatCode="_-* #,##0.000_-;\-* #,##0.000_-;_-* &quot;-&quot;??_-;_-@_-"/>
    <numFmt numFmtId="182" formatCode="_-&quot;$&quot;* #,##0_-;\-&quot;$&quot;* #,##0_-;_-&quot;$&quot;* &quot;-&quot;??_-;_-@_-"/>
    <numFmt numFmtId="183" formatCode="00"/>
    <numFmt numFmtId="184" formatCode="000"/>
    <numFmt numFmtId="185" formatCode="[$-1240A]&quot;$&quot;\ #,##0.00;\-&quot;$&quot;\ #,##0.00"/>
    <numFmt numFmtId="186" formatCode="_-[$$-240A]\ * #,##0_-;\-[$$-240A]\ * #,##0_-;_-[$$-240A]\ * &quot;-&quot;??_-;_-@_-"/>
    <numFmt numFmtId="187" formatCode="_-[$$-240A]\ * #,##0.00_-;\-[$$-240A]\ * #,##0.00_-;_-[$$-240A]\ * &quot;-&quot;??_-;_-@_-"/>
    <numFmt numFmtId="192" formatCode="dd/mm/yyyy;@"/>
  </numFmts>
  <fonts count="15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8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name val="Arial"/>
      <family val="2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sz val="11"/>
      <color rgb="FF000000"/>
      <name val="Gill Sans MT"/>
      <family val="2"/>
    </font>
    <font>
      <b/>
      <sz val="16"/>
      <color rgb="FF000000"/>
      <name val="Gill Sans MT"/>
      <family val="2"/>
    </font>
    <font>
      <b/>
      <sz val="14"/>
      <color rgb="FF000000"/>
      <name val="Gill Sans MT"/>
      <family val="2"/>
    </font>
    <font>
      <sz val="14"/>
      <color rgb="FF000000"/>
      <name val="Gill Sans MT"/>
      <family val="2"/>
    </font>
    <font>
      <sz val="14"/>
      <name val="Gill Sans MT"/>
      <family val="2"/>
    </font>
    <font>
      <sz val="14"/>
      <color theme="1"/>
      <name val="Gill Sans MT"/>
      <family val="2"/>
    </font>
    <font>
      <sz val="10"/>
      <name val="Gill Sans MT"/>
      <family val="2"/>
    </font>
    <font>
      <b/>
      <sz val="20"/>
      <name val="Gill Sans MT"/>
      <family val="2"/>
    </font>
    <font>
      <b/>
      <sz val="14"/>
      <name val="Gill Sans MT"/>
      <family val="2"/>
    </font>
    <font>
      <b/>
      <sz val="12"/>
      <name val="Gill Sans MT"/>
      <family val="2"/>
    </font>
    <font>
      <b/>
      <sz val="11"/>
      <name val="Gill Sans MT"/>
      <family val="2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sz val="16"/>
      <color theme="1"/>
      <name val="Gill Sans MT"/>
      <family val="2"/>
    </font>
    <font>
      <b/>
      <sz val="16"/>
      <color theme="1"/>
      <name val="Gill Sans MT"/>
      <family val="2"/>
    </font>
    <font>
      <sz val="16"/>
      <name val="Gill Sans MT"/>
      <family val="2"/>
    </font>
    <font>
      <b/>
      <sz val="14"/>
      <color theme="1"/>
      <name val="Gill Sans MT"/>
      <family val="2"/>
    </font>
    <font>
      <sz val="12"/>
      <name val="Gill Sans MT"/>
      <family val="2"/>
    </font>
    <font>
      <b/>
      <sz val="10"/>
      <color theme="1"/>
      <name val="Gill Sans MT"/>
      <family val="2"/>
    </font>
    <font>
      <sz val="10"/>
      <color rgb="FFFF0000"/>
      <name val="Gill Sans MT"/>
      <family val="2"/>
    </font>
    <font>
      <sz val="16"/>
      <color rgb="FF000000"/>
      <name val="Gill Sans MT"/>
      <family val="2"/>
    </font>
    <font>
      <b/>
      <sz val="9"/>
      <color rgb="FF000000"/>
      <name val="Gill Sans MT"/>
      <family val="2"/>
    </font>
    <font>
      <b/>
      <sz val="9"/>
      <color rgb="FFFF0000"/>
      <name val="Gill Sans MT"/>
      <family val="2"/>
    </font>
    <font>
      <sz val="12"/>
      <color theme="1"/>
      <name val="Gill Sans MT"/>
      <family val="2"/>
    </font>
    <font>
      <sz val="9"/>
      <color rgb="FF000000"/>
      <name val="Gill Sans MT"/>
      <family val="2"/>
    </font>
    <font>
      <sz val="8"/>
      <color rgb="FFFF0000"/>
      <name val="Gill Sans MT"/>
      <family val="2"/>
    </font>
    <font>
      <b/>
      <sz val="10"/>
      <name val="Gill Sans MT"/>
      <family val="2"/>
    </font>
    <font>
      <b/>
      <sz val="18"/>
      <name val="Gill Sans MT"/>
      <family val="2"/>
    </font>
    <font>
      <sz val="11"/>
      <name val="Gill Sans MT"/>
      <family val="2"/>
    </font>
    <font>
      <sz val="12"/>
      <color rgb="FFFF0000"/>
      <name val="Gill Sans MT"/>
      <family val="2"/>
    </font>
    <font>
      <sz val="9"/>
      <color rgb="FFFF0000"/>
      <name val="Gill Sans MT"/>
      <family val="2"/>
    </font>
    <font>
      <b/>
      <sz val="16"/>
      <color theme="0"/>
      <name val="Gill Sans MT"/>
      <family val="2"/>
    </font>
    <font>
      <b/>
      <sz val="14"/>
      <color rgb="FFFFFF00"/>
      <name val="Gill Sans MT"/>
      <family val="2"/>
    </font>
    <font>
      <b/>
      <sz val="14"/>
      <color rgb="FF00B050"/>
      <name val="Gill Sans MT"/>
      <family val="2"/>
    </font>
    <font>
      <b/>
      <sz val="11"/>
      <color rgb="FF00B050"/>
      <name val="Arial"/>
      <family val="2"/>
    </font>
    <font>
      <b/>
      <sz val="14"/>
      <color rgb="FFFF0000"/>
      <name val="Gill Sans MT"/>
      <family val="2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0"/>
      <color rgb="FF00000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9"/>
      <name val="Gill Sans MT"/>
      <family val="2"/>
    </font>
    <font>
      <b/>
      <sz val="10"/>
      <color theme="0"/>
      <name val="Gill Sans MT"/>
      <family val="2"/>
    </font>
    <font>
      <b/>
      <sz val="12"/>
      <color theme="0"/>
      <name val="Gill Sans MT"/>
      <family val="2"/>
    </font>
    <font>
      <b/>
      <sz val="14"/>
      <color theme="0"/>
      <name val="Gill Sans MT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8"/>
      <color rgb="FF000000"/>
      <name val="Gill Sans MT"/>
      <family val="2"/>
    </font>
    <font>
      <b/>
      <sz val="18"/>
      <color rgb="FF000000"/>
      <name val="Gill Sans MT"/>
      <family val="2"/>
    </font>
    <font>
      <b/>
      <sz val="8"/>
      <color theme="1"/>
      <name val="Gill Sans MT"/>
      <family val="2"/>
    </font>
    <font>
      <b/>
      <sz val="16"/>
      <color rgb="FFFFFFFF"/>
      <name val="Gill Sans MT"/>
      <family val="2"/>
    </font>
    <font>
      <sz val="12"/>
      <color rgb="FFC00000"/>
      <name val="Arial"/>
      <family val="2"/>
    </font>
    <font>
      <sz val="10"/>
      <color rgb="FF000000"/>
      <name val="Gill Sans MT"/>
      <family val="2"/>
    </font>
    <font>
      <b/>
      <sz val="18"/>
      <color rgb="FFFF0000"/>
      <name val="Gill Sans MT"/>
      <family val="2"/>
    </font>
    <font>
      <sz val="11"/>
      <color rgb="FFFF0000"/>
      <name val="Gill Sans MT"/>
      <family val="2"/>
    </font>
    <font>
      <b/>
      <sz val="18"/>
      <color theme="1"/>
      <name val="Gill Sans MT"/>
      <family val="2"/>
    </font>
    <font>
      <sz val="11"/>
      <color theme="1"/>
      <name val="Gill Sans MT"/>
      <family val="2"/>
    </font>
    <font>
      <b/>
      <sz val="18"/>
      <color theme="0"/>
      <name val="Gill Sans MT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Gill Sans MT"/>
      <family val="2"/>
    </font>
    <font>
      <sz val="10"/>
      <color theme="0"/>
      <name val="Gill Sans MT"/>
      <family val="2"/>
    </font>
    <font>
      <sz val="10"/>
      <color rgb="FFFF000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8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79">
    <xf numFmtId="0" fontId="0" fillId="0" borderId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1" fillId="0" borderId="0"/>
    <xf numFmtId="0" fontId="46" fillId="0" borderId="0"/>
    <xf numFmtId="0" fontId="46" fillId="0" borderId="0"/>
    <xf numFmtId="9" fontId="4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170" fontId="41" fillId="0" borderId="0" applyFont="0" applyFill="0" applyBorder="0" applyAlignment="0" applyProtection="0"/>
    <xf numFmtId="0" fontId="39" fillId="0" borderId="0"/>
    <xf numFmtId="41" fontId="41" fillId="0" borderId="0" applyFont="0" applyFill="0" applyBorder="0" applyAlignment="0" applyProtection="0"/>
    <xf numFmtId="0" fontId="38" fillId="0" borderId="0"/>
    <xf numFmtId="9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0" fontId="60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6" fillId="0" borderId="0"/>
    <xf numFmtId="168" fontId="35" fillId="0" borderId="0" applyFont="0" applyFill="0" applyBorder="0" applyAlignment="0" applyProtection="0"/>
    <xf numFmtId="0" fontId="35" fillId="0" borderId="0"/>
    <xf numFmtId="165" fontId="41" fillId="0" borderId="0" applyFont="0" applyFill="0" applyBorder="0" applyAlignment="0" applyProtection="0"/>
    <xf numFmtId="0" fontId="46" fillId="0" borderId="0"/>
    <xf numFmtId="0" fontId="34" fillId="0" borderId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3" fillId="0" borderId="0"/>
    <xf numFmtId="168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2" fillId="0" borderId="0"/>
    <xf numFmtId="168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1" fillId="0" borderId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0" fillId="0" borderId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9" fillId="0" borderId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9" fontId="41" fillId="0" borderId="0" applyFont="0" applyFill="0" applyBorder="0" applyAlignment="0" applyProtection="0"/>
    <xf numFmtId="0" fontId="28" fillId="0" borderId="0"/>
    <xf numFmtId="0" fontId="27" fillId="0" borderId="0"/>
    <xf numFmtId="16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  <xf numFmtId="41" fontId="41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0" fontId="26" fillId="0" borderId="0"/>
    <xf numFmtId="0" fontId="26" fillId="0" borderId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5" fillId="0" borderId="0"/>
    <xf numFmtId="16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4" fillId="0" borderId="0"/>
    <xf numFmtId="16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3" fillId="0" borderId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16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16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0" fillId="0" borderId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60" applyNumberFormat="0" applyFill="0" applyAlignment="0" applyProtection="0"/>
    <xf numFmtId="0" fontId="71" fillId="0" borderId="61" applyNumberFormat="0" applyFill="0" applyAlignment="0" applyProtection="0"/>
    <xf numFmtId="0" fontId="72" fillId="0" borderId="62" applyNumberFormat="0" applyFill="0" applyAlignment="0" applyProtection="0"/>
    <xf numFmtId="0" fontId="72" fillId="0" borderId="0" applyNumberFormat="0" applyFill="0" applyBorder="0" applyAlignment="0" applyProtection="0"/>
    <xf numFmtId="0" fontId="73" fillId="7" borderId="0" applyNumberFormat="0" applyBorder="0" applyAlignment="0" applyProtection="0"/>
    <xf numFmtId="0" fontId="74" fillId="8" borderId="0" applyNumberFormat="0" applyBorder="0" applyAlignment="0" applyProtection="0"/>
    <xf numFmtId="0" fontId="75" fillId="9" borderId="0" applyNumberFormat="0" applyBorder="0" applyAlignment="0" applyProtection="0"/>
    <xf numFmtId="0" fontId="76" fillId="10" borderId="63" applyNumberFormat="0" applyAlignment="0" applyProtection="0"/>
    <xf numFmtId="0" fontId="77" fillId="11" borderId="64" applyNumberFormat="0" applyAlignment="0" applyProtection="0"/>
    <xf numFmtId="0" fontId="78" fillId="11" borderId="63" applyNumberFormat="0" applyAlignment="0" applyProtection="0"/>
    <xf numFmtId="0" fontId="79" fillId="0" borderId="65" applyNumberFormat="0" applyFill="0" applyAlignment="0" applyProtection="0"/>
    <xf numFmtId="0" fontId="80" fillId="12" borderId="66" applyNumberFormat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68" applyNumberFormat="0" applyFill="0" applyAlignment="0" applyProtection="0"/>
    <xf numFmtId="0" fontId="84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84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84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84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84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84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85" fillId="0" borderId="0" applyFill="0">
      <alignment horizontal="center" vertical="center" wrapText="1"/>
    </xf>
    <xf numFmtId="184" fontId="85" fillId="38" borderId="0" applyFill="0" applyProtection="0">
      <alignment horizontal="center" vertical="center"/>
    </xf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19" fillId="13" borderId="67" applyNumberFormat="0" applyFon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6" fillId="0" borderId="0"/>
    <xf numFmtId="168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" fillId="0" borderId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6" fillId="0" borderId="0"/>
    <xf numFmtId="170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12" fillId="0" borderId="0"/>
    <xf numFmtId="168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1" fontId="4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0" fontId="9" fillId="0" borderId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1" fontId="4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0" fontId="9" fillId="0" borderId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9" fillId="13" borderId="67" applyNumberFormat="0" applyFon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6" fillId="0" borderId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1" fontId="4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1" fontId="4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8" fillId="13" borderId="67" applyNumberFormat="0" applyFon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7" fillId="0" borderId="0"/>
    <xf numFmtId="16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41" fillId="0" borderId="0" applyFont="0" applyFill="0" applyBorder="0" applyAlignment="0" applyProtection="0"/>
  </cellStyleXfs>
  <cellXfs count="949">
    <xf numFmtId="0" fontId="0" fillId="0" borderId="0" xfId="0"/>
    <xf numFmtId="3" fontId="0" fillId="0" borderId="0" xfId="0" applyNumberFormat="1"/>
    <xf numFmtId="0" fontId="43" fillId="0" borderId="0" xfId="4" applyFont="1"/>
    <xf numFmtId="0" fontId="42" fillId="0" borderId="0" xfId="0" applyFont="1"/>
    <xf numFmtId="0" fontId="42" fillId="0" borderId="3" xfId="0" applyFont="1" applyBorder="1"/>
    <xf numFmtId="0" fontId="53" fillId="0" borderId="3" xfId="0" applyFont="1" applyBorder="1" applyAlignment="1">
      <alignment horizontal="center"/>
    </xf>
    <xf numFmtId="9" fontId="42" fillId="0" borderId="3" xfId="2" applyFont="1" applyFill="1" applyBorder="1" applyAlignment="1">
      <alignment horizontal="center" vertical="center" wrapText="1" readingOrder="1"/>
    </xf>
    <xf numFmtId="0" fontId="43" fillId="0" borderId="27" xfId="4" applyFont="1" applyBorder="1" applyAlignment="1">
      <alignment horizontal="center" vertical="center" wrapText="1"/>
    </xf>
    <xf numFmtId="0" fontId="43" fillId="0" borderId="23" xfId="4" applyFont="1" applyBorder="1" applyAlignment="1">
      <alignment horizontal="center" vertical="center"/>
    </xf>
    <xf numFmtId="0" fontId="68" fillId="0" borderId="11" xfId="4" applyFont="1" applyBorder="1" applyAlignment="1">
      <alignment horizontal="center" vertical="center" wrapText="1"/>
    </xf>
    <xf numFmtId="0" fontId="68" fillId="0" borderId="4" xfId="4" applyFont="1" applyBorder="1" applyAlignment="1">
      <alignment horizontal="center" vertical="center" wrapText="1"/>
    </xf>
    <xf numFmtId="0" fontId="68" fillId="0" borderId="4" xfId="4" applyFont="1" applyBorder="1" applyAlignment="1">
      <alignment horizontal="center" wrapText="1"/>
    </xf>
    <xf numFmtId="0" fontId="68" fillId="0" borderId="4" xfId="4" applyFont="1" applyBorder="1" applyAlignment="1">
      <alignment horizontal="center"/>
    </xf>
    <xf numFmtId="0" fontId="46" fillId="0" borderId="0" xfId="4"/>
    <xf numFmtId="9" fontId="42" fillId="0" borderId="0" xfId="0" applyNumberFormat="1" applyFont="1"/>
    <xf numFmtId="43" fontId="42" fillId="0" borderId="0" xfId="1" applyFont="1"/>
    <xf numFmtId="0" fontId="46" fillId="0" borderId="14" xfId="4" applyBorder="1"/>
    <xf numFmtId="0" fontId="50" fillId="0" borderId="13" xfId="27" applyFont="1" applyBorder="1" applyAlignment="1">
      <alignment vertical="center" wrapText="1"/>
    </xf>
    <xf numFmtId="0" fontId="50" fillId="0" borderId="14" xfId="27" applyFont="1" applyBorder="1" applyAlignment="1">
      <alignment vertical="center" wrapText="1"/>
    </xf>
    <xf numFmtId="0" fontId="50" fillId="0" borderId="14" xfId="27" applyFont="1" applyBorder="1" applyAlignment="1">
      <alignment horizontal="center" vertical="center" wrapText="1"/>
    </xf>
    <xf numFmtId="0" fontId="50" fillId="0" borderId="14" xfId="27" applyFont="1" applyBorder="1" applyAlignment="1">
      <alignment horizontal="right" vertical="center" wrapText="1"/>
    </xf>
    <xf numFmtId="0" fontId="50" fillId="0" borderId="19" xfId="27" applyFont="1" applyBorder="1" applyAlignment="1">
      <alignment vertical="center" wrapText="1"/>
    </xf>
    <xf numFmtId="0" fontId="50" fillId="0" borderId="19" xfId="27" applyFont="1" applyBorder="1" applyAlignment="1">
      <alignment horizontal="center" vertical="center" wrapText="1"/>
    </xf>
    <xf numFmtId="0" fontId="50" fillId="0" borderId="20" xfId="27" applyFont="1" applyBorder="1" applyAlignment="1">
      <alignment vertical="center" wrapText="1"/>
    </xf>
    <xf numFmtId="0" fontId="54" fillId="0" borderId="0" xfId="4" applyFont="1" applyAlignment="1" applyProtection="1">
      <alignment horizontal="center" vertical="center" wrapText="1" readingOrder="1"/>
      <protection locked="0"/>
    </xf>
    <xf numFmtId="4" fontId="54" fillId="0" borderId="0" xfId="4" applyNumberFormat="1" applyFont="1" applyAlignment="1" applyProtection="1">
      <alignment horizontal="right" vertical="center" wrapText="1" readingOrder="1"/>
      <protection locked="0"/>
    </xf>
    <xf numFmtId="9" fontId="50" fillId="0" borderId="0" xfId="4" applyNumberFormat="1" applyFont="1" applyAlignment="1">
      <alignment horizontal="center" vertical="center" wrapText="1"/>
    </xf>
    <xf numFmtId="10" fontId="50" fillId="0" borderId="0" xfId="4" applyNumberFormat="1" applyFont="1" applyAlignment="1">
      <alignment horizontal="center" vertical="center" wrapText="1"/>
    </xf>
    <xf numFmtId="4" fontId="43" fillId="0" borderId="0" xfId="4" applyNumberFormat="1" applyFont="1"/>
    <xf numFmtId="43" fontId="43" fillId="0" borderId="0" xfId="4" applyNumberFormat="1" applyFont="1"/>
    <xf numFmtId="43" fontId="43" fillId="0" borderId="0" xfId="4" applyNumberFormat="1" applyFont="1" applyAlignment="1">
      <alignment horizontal="left"/>
    </xf>
    <xf numFmtId="0" fontId="68" fillId="0" borderId="9" xfId="4" applyFont="1" applyBorder="1" applyAlignment="1">
      <alignment horizontal="center"/>
    </xf>
    <xf numFmtId="43" fontId="68" fillId="0" borderId="40" xfId="4" applyNumberFormat="1" applyFont="1" applyBorder="1"/>
    <xf numFmtId="43" fontId="46" fillId="0" borderId="0" xfId="4" applyNumberFormat="1"/>
    <xf numFmtId="178" fontId="42" fillId="0" borderId="0" xfId="0" applyNumberFormat="1" applyFont="1"/>
    <xf numFmtId="4" fontId="54" fillId="0" borderId="0" xfId="4" applyNumberFormat="1" applyFont="1" applyAlignment="1" applyProtection="1">
      <alignment horizontal="left" vertical="center" wrapText="1" readingOrder="1"/>
      <protection locked="0"/>
    </xf>
    <xf numFmtId="171" fontId="56" fillId="0" borderId="3" xfId="1" applyNumberFormat="1" applyFont="1" applyFill="1" applyBorder="1" applyAlignment="1" applyProtection="1">
      <alignment horizontal="center" vertical="center" wrapText="1" readingOrder="1"/>
      <protection locked="0"/>
    </xf>
    <xf numFmtId="0" fontId="54" fillId="0" borderId="43" xfId="4" applyFont="1" applyBorder="1" applyAlignment="1" applyProtection="1">
      <alignment horizontal="left" vertical="center" wrapText="1" readingOrder="1"/>
      <protection locked="0"/>
    </xf>
    <xf numFmtId="0" fontId="111" fillId="0" borderId="0" xfId="4" applyFont="1" applyAlignment="1">
      <alignment horizontal="right" vertical="center" wrapText="1"/>
    </xf>
    <xf numFmtId="3" fontId="111" fillId="0" borderId="0" xfId="4" applyNumberFormat="1" applyFont="1" applyAlignment="1">
      <alignment horizontal="right" vertical="center" wrapText="1"/>
    </xf>
    <xf numFmtId="3" fontId="106" fillId="0" borderId="0" xfId="4" applyNumberFormat="1" applyFont="1"/>
    <xf numFmtId="176" fontId="93" fillId="0" borderId="0" xfId="4" applyNumberFormat="1" applyFont="1"/>
    <xf numFmtId="178" fontId="93" fillId="0" borderId="0" xfId="4" applyNumberFormat="1" applyFont="1"/>
    <xf numFmtId="0" fontId="93" fillId="0" borderId="3" xfId="0" applyFont="1" applyBorder="1" applyAlignment="1">
      <alignment horizontal="left" vertical="center" wrapText="1" readingOrder="1"/>
    </xf>
    <xf numFmtId="0" fontId="93" fillId="0" borderId="7" xfId="0" applyFont="1" applyBorder="1" applyAlignment="1">
      <alignment horizontal="left" vertical="center" wrapText="1" readingOrder="1"/>
    </xf>
    <xf numFmtId="9" fontId="90" fillId="0" borderId="3" xfId="2" applyFont="1" applyBorder="1" applyAlignment="1">
      <alignment horizontal="center" vertical="center" wrapText="1" readingOrder="1"/>
    </xf>
    <xf numFmtId="0" fontId="97" fillId="0" borderId="0" xfId="5" applyFont="1"/>
    <xf numFmtId="178" fontId="0" fillId="0" borderId="0" xfId="0" applyNumberFormat="1"/>
    <xf numFmtId="3" fontId="105" fillId="0" borderId="0" xfId="4" applyNumberFormat="1" applyFont="1" applyAlignment="1">
      <alignment horizontal="left" vertical="center" wrapText="1" readingOrder="1"/>
    </xf>
    <xf numFmtId="178" fontId="100" fillId="0" borderId="0" xfId="4" applyNumberFormat="1" applyFont="1" applyAlignment="1">
      <alignment vertical="center" wrapText="1" readingOrder="1"/>
    </xf>
    <xf numFmtId="3" fontId="101" fillId="0" borderId="0" xfId="4" applyNumberFormat="1" applyFont="1" applyAlignment="1">
      <alignment vertical="center" wrapText="1" readingOrder="1"/>
    </xf>
    <xf numFmtId="0" fontId="98" fillId="0" borderId="0" xfId="4" applyFont="1" applyAlignment="1">
      <alignment horizontal="center" vertical="center" wrapText="1" readingOrder="1"/>
    </xf>
    <xf numFmtId="9" fontId="100" fillId="0" borderId="0" xfId="2" applyFont="1" applyFill="1" applyBorder="1" applyAlignment="1">
      <alignment horizontal="center" vertical="center" wrapText="1" readingOrder="1"/>
    </xf>
    <xf numFmtId="9" fontId="110" fillId="0" borderId="0" xfId="6" applyFont="1" applyFill="1" applyBorder="1" applyAlignment="1">
      <alignment horizontal="center" vertical="center" wrapText="1" readingOrder="1"/>
    </xf>
    <xf numFmtId="9" fontId="107" fillId="0" borderId="0" xfId="2" applyFont="1" applyFill="1" applyBorder="1" applyAlignment="1">
      <alignment horizontal="center" vertical="center" wrapText="1" readingOrder="1"/>
    </xf>
    <xf numFmtId="178" fontId="101" fillId="0" borderId="0" xfId="4" applyNumberFormat="1" applyFont="1" applyAlignment="1">
      <alignment horizontal="center" vertical="center" wrapText="1" readingOrder="1"/>
    </xf>
    <xf numFmtId="9" fontId="101" fillId="0" borderId="0" xfId="6" applyFont="1" applyFill="1" applyBorder="1" applyAlignment="1">
      <alignment horizontal="center" vertical="center" wrapText="1" readingOrder="1"/>
    </xf>
    <xf numFmtId="0" fontId="106" fillId="0" borderId="0" xfId="4" applyFont="1"/>
    <xf numFmtId="0" fontId="93" fillId="0" borderId="0" xfId="4" applyFont="1"/>
    <xf numFmtId="0" fontId="99" fillId="0" borderId="0" xfId="4" applyFont="1" applyAlignment="1">
      <alignment horizontal="left" vertical="center" wrapText="1" readingOrder="1"/>
    </xf>
    <xf numFmtId="178" fontId="102" fillId="0" borderId="0" xfId="4" applyNumberFormat="1" applyFont="1" applyAlignment="1">
      <alignment horizontal="right" vertical="center" wrapText="1" readingOrder="1"/>
    </xf>
    <xf numFmtId="3" fontId="102" fillId="0" borderId="0" xfId="4" applyNumberFormat="1" applyFont="1" applyAlignment="1">
      <alignment horizontal="center" vertical="center" wrapText="1" readingOrder="1"/>
    </xf>
    <xf numFmtId="9" fontId="102" fillId="0" borderId="0" xfId="2" applyFont="1" applyFill="1" applyBorder="1" applyAlignment="1">
      <alignment horizontal="center" vertical="center" wrapText="1" readingOrder="1"/>
    </xf>
    <xf numFmtId="178" fontId="100" fillId="0" borderId="0" xfId="4" applyNumberFormat="1" applyFont="1" applyAlignment="1">
      <alignment horizontal="right" vertical="center" wrapText="1" readingOrder="1"/>
    </xf>
    <xf numFmtId="3" fontId="100" fillId="0" borderId="0" xfId="4" applyNumberFormat="1" applyFont="1" applyAlignment="1">
      <alignment horizontal="center" vertical="center" wrapText="1" readingOrder="1"/>
    </xf>
    <xf numFmtId="178" fontId="107" fillId="0" borderId="0" xfId="4" applyNumberFormat="1" applyFont="1" applyAlignment="1">
      <alignment horizontal="right" vertical="center" wrapText="1" readingOrder="1"/>
    </xf>
    <xf numFmtId="3" fontId="107" fillId="0" borderId="0" xfId="4" applyNumberFormat="1" applyFont="1" applyAlignment="1">
      <alignment horizontal="center" vertical="center" wrapText="1" readingOrder="1"/>
    </xf>
    <xf numFmtId="0" fontId="49" fillId="0" borderId="0" xfId="0" applyFont="1" applyAlignment="1">
      <alignment vertical="center" wrapText="1" readingOrder="1"/>
    </xf>
    <xf numFmtId="0" fontId="115" fillId="0" borderId="0" xfId="5" applyFont="1" applyAlignment="1">
      <alignment horizontal="left"/>
    </xf>
    <xf numFmtId="178" fontId="92" fillId="0" borderId="3" xfId="4" applyNumberFormat="1" applyFont="1" applyBorder="1" applyAlignment="1">
      <alignment horizontal="right" vertical="center" wrapText="1" readingOrder="1"/>
    </xf>
    <xf numFmtId="9" fontId="92" fillId="0" borderId="3" xfId="2" applyFont="1" applyFill="1" applyBorder="1" applyAlignment="1">
      <alignment horizontal="center" vertical="center" wrapText="1" readingOrder="1"/>
    </xf>
    <xf numFmtId="9" fontId="103" fillId="0" borderId="3" xfId="7" applyFont="1" applyFill="1" applyBorder="1" applyAlignment="1">
      <alignment horizontal="center" vertical="center" wrapText="1" readingOrder="1"/>
    </xf>
    <xf numFmtId="178" fontId="92" fillId="0" borderId="3" xfId="4" applyNumberFormat="1" applyFont="1" applyBorder="1" applyAlignment="1">
      <alignment horizontal="center" vertical="center" wrapText="1" readingOrder="1"/>
    </xf>
    <xf numFmtId="9" fontId="103" fillId="0" borderId="3" xfId="7" applyFont="1" applyBorder="1" applyAlignment="1">
      <alignment horizontal="center" vertical="center" wrapText="1"/>
    </xf>
    <xf numFmtId="9" fontId="92" fillId="0" borderId="3" xfId="2" applyFont="1" applyBorder="1" applyAlignment="1">
      <alignment horizontal="center" vertical="center" wrapText="1" readingOrder="1"/>
    </xf>
    <xf numFmtId="9" fontId="103" fillId="0" borderId="3" xfId="7" applyFont="1" applyBorder="1" applyAlignment="1">
      <alignment horizontal="center" vertical="center" wrapText="1" readingOrder="1"/>
    </xf>
    <xf numFmtId="9" fontId="103" fillId="4" borderId="3" xfId="7" applyFont="1" applyFill="1" applyBorder="1" applyAlignment="1">
      <alignment horizontal="center" vertical="center" wrapText="1"/>
    </xf>
    <xf numFmtId="0" fontId="46" fillId="0" borderId="0" xfId="4" applyAlignment="1">
      <alignment horizontal="center"/>
    </xf>
    <xf numFmtId="172" fontId="105" fillId="0" borderId="0" xfId="6" applyNumberFormat="1" applyFont="1" applyFill="1" applyBorder="1" applyAlignment="1">
      <alignment horizontal="center" vertical="center" wrapText="1" readingOrder="1"/>
    </xf>
    <xf numFmtId="0" fontId="97" fillId="0" borderId="0" xfId="5" applyFont="1" applyAlignment="1">
      <alignment horizontal="left"/>
    </xf>
    <xf numFmtId="177" fontId="65" fillId="0" borderId="0" xfId="0" applyNumberFormat="1" applyFont="1" applyAlignment="1">
      <alignment horizontal="center"/>
    </xf>
    <xf numFmtId="0" fontId="7" fillId="0" borderId="15" xfId="547" applyBorder="1"/>
    <xf numFmtId="168" fontId="46" fillId="0" borderId="0" xfId="548" applyFont="1" applyFill="1"/>
    <xf numFmtId="0" fontId="56" fillId="0" borderId="43" xfId="4" applyFont="1" applyBorder="1" applyAlignment="1" applyProtection="1">
      <alignment horizontal="left" vertical="center" wrapText="1" readingOrder="1"/>
      <protection locked="0"/>
    </xf>
    <xf numFmtId="168" fontId="43" fillId="0" borderId="0" xfId="548" applyFont="1" applyFill="1"/>
    <xf numFmtId="43" fontId="54" fillId="0" borderId="0" xfId="549" applyFont="1" applyFill="1" applyBorder="1" applyAlignment="1" applyProtection="1">
      <alignment horizontal="right" vertical="center" wrapText="1" readingOrder="1"/>
      <protection locked="0"/>
    </xf>
    <xf numFmtId="10" fontId="54" fillId="0" borderId="0" xfId="550" applyNumberFormat="1" applyFont="1" applyFill="1" applyBorder="1" applyAlignment="1" applyProtection="1">
      <alignment horizontal="right" vertical="center" wrapText="1" readingOrder="1"/>
      <protection locked="0"/>
    </xf>
    <xf numFmtId="43" fontId="50" fillId="0" borderId="0" xfId="549" applyFont="1" applyFill="1" applyBorder="1" applyAlignment="1">
      <alignment vertical="center" wrapText="1"/>
    </xf>
    <xf numFmtId="43" fontId="50" fillId="0" borderId="0" xfId="549" applyFont="1" applyFill="1" applyBorder="1" applyAlignment="1">
      <alignment horizontal="right" vertical="center" wrapText="1"/>
    </xf>
    <xf numFmtId="0" fontId="14" fillId="0" borderId="0" xfId="547" applyFont="1" applyAlignment="1">
      <alignment horizontal="left"/>
    </xf>
    <xf numFmtId="168" fontId="14" fillId="0" borderId="0" xfId="548" applyFont="1" applyFill="1" applyBorder="1"/>
    <xf numFmtId="43" fontId="45" fillId="0" borderId="46" xfId="549" applyFont="1" applyBorder="1"/>
    <xf numFmtId="0" fontId="14" fillId="0" borderId="0" xfId="547" applyFont="1" applyAlignment="1">
      <alignment horizontal="left" indent="1"/>
    </xf>
    <xf numFmtId="43" fontId="45" fillId="0" borderId="49" xfId="549" applyFont="1" applyBorder="1"/>
    <xf numFmtId="43" fontId="45" fillId="0" borderId="49" xfId="549" applyFont="1" applyFill="1" applyBorder="1"/>
    <xf numFmtId="0" fontId="63" fillId="6" borderId="59" xfId="547" applyFont="1" applyFill="1" applyBorder="1" applyAlignment="1">
      <alignment horizontal="left"/>
    </xf>
    <xf numFmtId="0" fontId="66" fillId="6" borderId="59" xfId="547" applyFont="1" applyFill="1" applyBorder="1"/>
    <xf numFmtId="168" fontId="63" fillId="6" borderId="59" xfId="548" applyFont="1" applyFill="1" applyBorder="1"/>
    <xf numFmtId="168" fontId="46" fillId="0" borderId="0" xfId="548" applyFont="1"/>
    <xf numFmtId="43" fontId="46" fillId="0" borderId="0" xfId="4" applyNumberFormat="1" applyAlignment="1">
      <alignment horizontal="left"/>
    </xf>
    <xf numFmtId="0" fontId="46" fillId="0" borderId="0" xfId="4" applyAlignment="1">
      <alignment horizontal="left"/>
    </xf>
    <xf numFmtId="181" fontId="43" fillId="0" borderId="0" xfId="4" applyNumberFormat="1" applyFont="1" applyAlignment="1">
      <alignment horizontal="left"/>
    </xf>
    <xf numFmtId="9" fontId="48" fillId="0" borderId="3" xfId="0" applyNumberFormat="1" applyFont="1" applyBorder="1" applyAlignment="1">
      <alignment horizontal="center" vertical="center" wrapText="1" readingOrder="1"/>
    </xf>
    <xf numFmtId="9" fontId="121" fillId="0" borderId="70" xfId="0" applyNumberFormat="1" applyFont="1" applyBorder="1" applyAlignment="1">
      <alignment horizontal="center" vertical="center" wrapText="1" readingOrder="1"/>
    </xf>
    <xf numFmtId="0" fontId="123" fillId="0" borderId="0" xfId="0" applyFont="1"/>
    <xf numFmtId="0" fontId="124" fillId="0" borderId="0" xfId="0" applyFont="1"/>
    <xf numFmtId="0" fontId="125" fillId="0" borderId="0" xfId="0" applyFont="1"/>
    <xf numFmtId="0" fontId="81" fillId="0" borderId="0" xfId="0" applyFont="1"/>
    <xf numFmtId="9" fontId="103" fillId="0" borderId="3" xfId="2" applyFont="1" applyBorder="1" applyAlignment="1">
      <alignment horizontal="center" vertical="center" wrapText="1" readingOrder="1"/>
    </xf>
    <xf numFmtId="0" fontId="62" fillId="0" borderId="1" xfId="0" applyFont="1" applyBorder="1" applyAlignment="1">
      <alignment horizontal="center" vertical="center" wrapText="1" readingOrder="1"/>
    </xf>
    <xf numFmtId="0" fontId="53" fillId="39" borderId="3" xfId="0" applyFont="1" applyFill="1" applyBorder="1" applyAlignment="1">
      <alignment horizontal="center"/>
    </xf>
    <xf numFmtId="0" fontId="128" fillId="0" borderId="0" xfId="0" applyFont="1"/>
    <xf numFmtId="1" fontId="0" fillId="0" borderId="0" xfId="0" applyNumberFormat="1"/>
    <xf numFmtId="9" fontId="42" fillId="0" borderId="0" xfId="2" applyFont="1" applyFill="1" applyBorder="1" applyAlignment="1">
      <alignment horizontal="center" vertical="center" wrapText="1" readingOrder="1"/>
    </xf>
    <xf numFmtId="0" fontId="56" fillId="0" borderId="45" xfId="4" applyFont="1" applyBorder="1" applyAlignment="1" applyProtection="1">
      <alignment horizontal="left" vertical="center" wrapText="1" readingOrder="1"/>
      <protection locked="0"/>
    </xf>
    <xf numFmtId="0" fontId="129" fillId="0" borderId="0" xfId="0" applyFont="1"/>
    <xf numFmtId="182" fontId="130" fillId="0" borderId="3" xfId="52" applyNumberFormat="1" applyFont="1" applyBorder="1" applyAlignment="1" applyProtection="1">
      <alignment horizontal="center" vertical="center" wrapText="1" readingOrder="1"/>
      <protection locked="0"/>
    </xf>
    <xf numFmtId="0" fontId="54" fillId="0" borderId="69" xfId="4" applyFont="1" applyBorder="1" applyAlignment="1" applyProtection="1">
      <alignment horizontal="left" vertical="center" wrapText="1" readingOrder="1"/>
      <protection locked="0"/>
    </xf>
    <xf numFmtId="0" fontId="54" fillId="0" borderId="6" xfId="4" applyFont="1" applyBorder="1" applyAlignment="1" applyProtection="1">
      <alignment horizontal="left" vertical="center" wrapText="1" readingOrder="1"/>
      <protection locked="0"/>
    </xf>
    <xf numFmtId="182" fontId="56" fillId="0" borderId="6" xfId="52" applyNumberFormat="1" applyFont="1" applyFill="1" applyBorder="1" applyAlignment="1" applyProtection="1">
      <alignment horizontal="center" vertical="center" wrapText="1" readingOrder="1"/>
      <protection locked="0"/>
    </xf>
    <xf numFmtId="182" fontId="56" fillId="0" borderId="6" xfId="52" applyNumberFormat="1" applyFont="1" applyFill="1" applyBorder="1" applyAlignment="1" applyProtection="1">
      <alignment vertical="center" wrapText="1" readingOrder="1"/>
      <protection locked="0"/>
    </xf>
    <xf numFmtId="182" fontId="47" fillId="0" borderId="6" xfId="52" applyNumberFormat="1" applyFont="1" applyBorder="1" applyAlignment="1">
      <alignment vertical="center" wrapText="1"/>
    </xf>
    <xf numFmtId="43" fontId="47" fillId="0" borderId="6" xfId="551" applyFont="1" applyBorder="1" applyAlignment="1">
      <alignment horizontal="right" vertical="center" wrapText="1"/>
    </xf>
    <xf numFmtId="10" fontId="47" fillId="0" borderId="6" xfId="552" applyNumberFormat="1" applyFont="1" applyBorder="1" applyAlignment="1">
      <alignment horizontal="right" vertical="center" wrapText="1"/>
    </xf>
    <xf numFmtId="10" fontId="47" fillId="0" borderId="6" xfId="4" applyNumberFormat="1" applyFont="1" applyBorder="1" applyAlignment="1">
      <alignment horizontal="center" vertical="center" wrapText="1"/>
    </xf>
    <xf numFmtId="182" fontId="56" fillId="0" borderId="6" xfId="52" applyNumberFormat="1" applyFont="1" applyFill="1" applyBorder="1" applyAlignment="1" applyProtection="1">
      <alignment horizontal="right" vertical="center" wrapText="1" readingOrder="1"/>
      <protection locked="0"/>
    </xf>
    <xf numFmtId="171" fontId="47" fillId="0" borderId="6" xfId="551" applyNumberFormat="1" applyFont="1" applyBorder="1" applyAlignment="1">
      <alignment horizontal="right" vertical="center" wrapText="1"/>
    </xf>
    <xf numFmtId="10" fontId="47" fillId="0" borderId="54" xfId="4" applyNumberFormat="1" applyFont="1" applyBorder="1" applyAlignment="1">
      <alignment horizontal="center" vertical="center" wrapText="1"/>
    </xf>
    <xf numFmtId="182" fontId="57" fillId="5" borderId="25" xfId="52" applyNumberFormat="1" applyFont="1" applyFill="1" applyBorder="1" applyAlignment="1" applyProtection="1">
      <alignment horizontal="center" vertical="center" wrapText="1" readingOrder="1"/>
      <protection locked="0"/>
    </xf>
    <xf numFmtId="43" fontId="57" fillId="5" borderId="25" xfId="551" applyFont="1" applyFill="1" applyBorder="1" applyAlignment="1" applyProtection="1">
      <alignment horizontal="right" vertical="center" wrapText="1" readingOrder="1"/>
      <protection locked="0"/>
    </xf>
    <xf numFmtId="9" fontId="44" fillId="5" borderId="25" xfId="4" applyNumberFormat="1" applyFont="1" applyFill="1" applyBorder="1" applyAlignment="1">
      <alignment horizontal="center" vertical="center" wrapText="1"/>
    </xf>
    <xf numFmtId="182" fontId="44" fillId="5" borderId="25" xfId="52" applyNumberFormat="1" applyFont="1" applyFill="1" applyBorder="1" applyAlignment="1">
      <alignment vertical="center" wrapText="1"/>
    </xf>
    <xf numFmtId="171" fontId="44" fillId="5" borderId="25" xfId="551" applyNumberFormat="1" applyFont="1" applyFill="1" applyBorder="1" applyAlignment="1">
      <alignment horizontal="right" vertical="center" wrapText="1"/>
    </xf>
    <xf numFmtId="9" fontId="44" fillId="5" borderId="26" xfId="4" applyNumberFormat="1" applyFont="1" applyFill="1" applyBorder="1" applyAlignment="1">
      <alignment horizontal="center" vertical="center" wrapText="1"/>
    </xf>
    <xf numFmtId="171" fontId="52" fillId="0" borderId="0" xfId="549" applyNumberFormat="1" applyFont="1" applyFill="1" applyBorder="1" applyAlignment="1" applyProtection="1">
      <alignment horizontal="right" vertical="center" wrapText="1" readingOrder="1"/>
      <protection locked="0"/>
    </xf>
    <xf numFmtId="0" fontId="58" fillId="0" borderId="21" xfId="4" applyFont="1" applyBorder="1" applyAlignment="1" applyProtection="1">
      <alignment horizontal="center" vertical="center" wrapText="1" readingOrder="1"/>
      <protection locked="0"/>
    </xf>
    <xf numFmtId="0" fontId="58" fillId="0" borderId="24" xfId="4" applyFont="1" applyBorder="1" applyAlignment="1" applyProtection="1">
      <alignment horizontal="center" vertical="center" wrapText="1" readingOrder="1"/>
      <protection locked="0"/>
    </xf>
    <xf numFmtId="175" fontId="58" fillId="0" borderId="25" xfId="4" applyNumberFormat="1" applyFont="1" applyBorder="1" applyAlignment="1" applyProtection="1">
      <alignment horizontal="center" vertical="center" wrapText="1" readingOrder="1"/>
      <protection locked="0"/>
    </xf>
    <xf numFmtId="0" fontId="58" fillId="0" borderId="25" xfId="4" applyFont="1" applyBorder="1" applyAlignment="1" applyProtection="1">
      <alignment horizontal="center" vertical="center" wrapText="1" readingOrder="1"/>
      <protection locked="0"/>
    </xf>
    <xf numFmtId="0" fontId="51" fillId="0" borderId="25" xfId="4" applyFont="1" applyBorder="1" applyAlignment="1">
      <alignment horizontal="center" vertical="center" wrapText="1"/>
    </xf>
    <xf numFmtId="0" fontId="51" fillId="0" borderId="26" xfId="4" applyFont="1" applyBorder="1" applyAlignment="1">
      <alignment horizontal="center" vertical="center" wrapText="1"/>
    </xf>
    <xf numFmtId="0" fontId="62" fillId="0" borderId="1" xfId="0" applyFont="1" applyBorder="1" applyAlignment="1">
      <alignment horizontal="left" vertical="center" wrapText="1" readingOrder="1"/>
    </xf>
    <xf numFmtId="0" fontId="0" fillId="0" borderId="0" xfId="0" applyAlignment="1">
      <alignment horizontal="left"/>
    </xf>
    <xf numFmtId="0" fontId="0" fillId="4" borderId="0" xfId="0" applyFill="1"/>
    <xf numFmtId="9" fontId="131" fillId="0" borderId="3" xfId="2" applyFont="1" applyFill="1" applyBorder="1" applyAlignment="1">
      <alignment horizontal="center" vertical="center" wrapText="1" readingOrder="1"/>
    </xf>
    <xf numFmtId="0" fontId="115" fillId="0" borderId="0" xfId="5" applyFont="1" applyAlignment="1">
      <alignment horizontal="center"/>
    </xf>
    <xf numFmtId="0" fontId="97" fillId="0" borderId="0" xfId="5" applyFont="1" applyAlignment="1">
      <alignment horizontal="center"/>
    </xf>
    <xf numFmtId="178" fontId="102" fillId="0" borderId="0" xfId="4" applyNumberFormat="1" applyFont="1" applyAlignment="1">
      <alignment horizontal="center" vertical="center" wrapText="1" readingOrder="1"/>
    </xf>
    <xf numFmtId="178" fontId="100" fillId="0" borderId="0" xfId="4" applyNumberFormat="1" applyFont="1" applyAlignment="1">
      <alignment horizontal="center" vertical="center" wrapText="1" readingOrder="1"/>
    </xf>
    <xf numFmtId="0" fontId="0" fillId="0" borderId="0" xfId="0" applyAlignment="1">
      <alignment horizontal="center"/>
    </xf>
    <xf numFmtId="178" fontId="107" fillId="0" borderId="0" xfId="4" applyNumberFormat="1" applyFont="1" applyAlignment="1">
      <alignment horizontal="center" vertical="center" wrapText="1" readingOrder="1"/>
    </xf>
    <xf numFmtId="0" fontId="133" fillId="0" borderId="0" xfId="4" applyFont="1" applyAlignment="1">
      <alignment horizontal="left" vertical="center" wrapText="1" readingOrder="1"/>
    </xf>
    <xf numFmtId="9" fontId="57" fillId="5" borderId="25" xfId="552" applyFont="1" applyFill="1" applyBorder="1" applyAlignment="1" applyProtection="1">
      <alignment horizontal="right" vertical="center" wrapText="1" readingOrder="1"/>
      <protection locked="0"/>
    </xf>
    <xf numFmtId="182" fontId="0" fillId="0" borderId="0" xfId="0" applyNumberFormat="1"/>
    <xf numFmtId="180" fontId="0" fillId="0" borderId="0" xfId="0" applyNumberFormat="1"/>
    <xf numFmtId="182" fontId="115" fillId="0" borderId="0" xfId="5" applyNumberFormat="1" applyFont="1" applyAlignment="1">
      <alignment horizontal="left"/>
    </xf>
    <xf numFmtId="9" fontId="53" fillId="0" borderId="3" xfId="2" applyFont="1" applyFill="1" applyBorder="1" applyAlignment="1">
      <alignment horizontal="center" vertical="center" wrapText="1" readingOrder="1"/>
    </xf>
    <xf numFmtId="178" fontId="90" fillId="0" borderId="3" xfId="0" applyNumberFormat="1" applyFont="1" applyBorder="1" applyAlignment="1">
      <alignment vertical="center" wrapText="1" readingOrder="1"/>
    </xf>
    <xf numFmtId="178" fontId="91" fillId="0" borderId="3" xfId="0" applyNumberFormat="1" applyFont="1" applyBorder="1" applyAlignment="1">
      <alignment vertical="center" wrapText="1" readingOrder="1"/>
    </xf>
    <xf numFmtId="178" fontId="90" fillId="0" borderId="3" xfId="2" applyNumberFormat="1" applyFont="1" applyBorder="1" applyAlignment="1">
      <alignment vertical="center" wrapText="1" readingOrder="1"/>
    </xf>
    <xf numFmtId="9" fontId="0" fillId="0" borderId="0" xfId="2" applyFont="1" applyBorder="1" applyAlignment="1">
      <alignment horizontal="center"/>
    </xf>
    <xf numFmtId="9" fontId="0" fillId="0" borderId="0" xfId="2" applyFont="1" applyAlignment="1">
      <alignment horizontal="center"/>
    </xf>
    <xf numFmtId="182" fontId="67" fillId="0" borderId="0" xfId="52" applyNumberFormat="1" applyFont="1" applyAlignment="1" applyProtection="1">
      <alignment horizontal="center" vertical="center" wrapText="1" readingOrder="1"/>
      <protection locked="0"/>
    </xf>
    <xf numFmtId="3" fontId="117" fillId="0" borderId="0" xfId="4" applyNumberFormat="1" applyFont="1" applyAlignment="1">
      <alignment horizontal="right" vertical="center" wrapText="1"/>
    </xf>
    <xf numFmtId="3" fontId="117" fillId="0" borderId="0" xfId="4" applyNumberFormat="1" applyFont="1" applyAlignment="1">
      <alignment horizontal="center" vertical="center" wrapText="1"/>
    </xf>
    <xf numFmtId="9" fontId="42" fillId="42" borderId="3" xfId="2" applyFont="1" applyFill="1" applyBorder="1" applyAlignment="1">
      <alignment horizontal="center" vertical="center" wrapText="1" readingOrder="1"/>
    </xf>
    <xf numFmtId="178" fontId="42" fillId="5" borderId="3" xfId="0" applyNumberFormat="1" applyFont="1" applyFill="1" applyBorder="1" applyAlignment="1">
      <alignment horizontal="right" vertical="center" wrapText="1" readingOrder="1"/>
    </xf>
    <xf numFmtId="0" fontId="139" fillId="41" borderId="24" xfId="0" applyFont="1" applyFill="1" applyBorder="1" applyAlignment="1">
      <alignment horizontal="center" vertical="center" wrapText="1" readingOrder="1"/>
    </xf>
    <xf numFmtId="9" fontId="115" fillId="0" borderId="0" xfId="2" applyFont="1" applyFill="1" applyAlignment="1">
      <alignment horizontal="center" readingOrder="1"/>
    </xf>
    <xf numFmtId="9" fontId="116" fillId="0" borderId="52" xfId="2" applyFont="1" applyFill="1" applyBorder="1" applyAlignment="1">
      <alignment horizontal="center" readingOrder="1"/>
    </xf>
    <xf numFmtId="9" fontId="116" fillId="0" borderId="2" xfId="2" applyFont="1" applyFill="1" applyBorder="1" applyAlignment="1">
      <alignment horizontal="center" readingOrder="1"/>
    </xf>
    <xf numFmtId="0" fontId="117" fillId="0" borderId="0" xfId="4" applyFont="1" applyAlignment="1">
      <alignment horizontal="right" vertical="center" wrapText="1" readingOrder="1"/>
    </xf>
    <xf numFmtId="3" fontId="106" fillId="0" borderId="0" xfId="4" applyNumberFormat="1" applyFont="1" applyAlignment="1">
      <alignment horizontal="right" vertical="center" wrapText="1"/>
    </xf>
    <xf numFmtId="9" fontId="117" fillId="0" borderId="0" xfId="2" applyFont="1" applyFill="1" applyAlignment="1">
      <alignment horizontal="right" vertical="center" wrapText="1"/>
    </xf>
    <xf numFmtId="182" fontId="130" fillId="0" borderId="3" xfId="52" applyNumberFormat="1" applyFont="1" applyFill="1" applyBorder="1" applyAlignment="1" applyProtection="1">
      <alignment horizontal="right" vertical="center" wrapText="1" readingOrder="1"/>
      <protection locked="0"/>
    </xf>
    <xf numFmtId="171" fontId="130" fillId="0" borderId="3" xfId="1" applyNumberFormat="1" applyFont="1" applyFill="1" applyBorder="1" applyAlignment="1" applyProtection="1">
      <alignment horizontal="center" vertical="center" wrapText="1" readingOrder="1"/>
      <protection locked="0"/>
    </xf>
    <xf numFmtId="9" fontId="131" fillId="0" borderId="3" xfId="2" applyFont="1" applyBorder="1" applyAlignment="1">
      <alignment horizontal="center" vertical="center" wrapText="1"/>
    </xf>
    <xf numFmtId="182" fontId="130" fillId="0" borderId="3" xfId="52" applyNumberFormat="1" applyFont="1" applyFill="1" applyBorder="1" applyAlignment="1" applyProtection="1">
      <alignment horizontal="center" vertical="center" wrapText="1" readingOrder="1"/>
      <protection locked="0"/>
    </xf>
    <xf numFmtId="182" fontId="130" fillId="0" borderId="3" xfId="52" applyNumberFormat="1" applyFont="1" applyFill="1" applyBorder="1" applyAlignment="1" applyProtection="1">
      <alignment vertical="center" wrapText="1" readingOrder="1"/>
      <protection locked="0"/>
    </xf>
    <xf numFmtId="43" fontId="131" fillId="0" borderId="3" xfId="551" applyFont="1" applyBorder="1" applyAlignment="1">
      <alignment horizontal="right" vertical="center" wrapText="1"/>
    </xf>
    <xf numFmtId="10" fontId="131" fillId="0" borderId="3" xfId="552" applyNumberFormat="1" applyFont="1" applyBorder="1" applyAlignment="1">
      <alignment horizontal="right" vertical="center" wrapText="1"/>
    </xf>
    <xf numFmtId="9" fontId="131" fillId="0" borderId="3" xfId="4" applyNumberFormat="1" applyFont="1" applyBorder="1" applyAlignment="1">
      <alignment horizontal="center" vertical="center" wrapText="1"/>
    </xf>
    <xf numFmtId="0" fontId="127" fillId="3" borderId="0" xfId="0" applyFont="1" applyFill="1"/>
    <xf numFmtId="0" fontId="128" fillId="3" borderId="0" xfId="0" applyFont="1" applyFill="1"/>
    <xf numFmtId="9" fontId="132" fillId="0" borderId="70" xfId="0" applyNumberFormat="1" applyFont="1" applyBorder="1" applyAlignment="1">
      <alignment horizontal="center" vertical="center" wrapText="1" readingOrder="1"/>
    </xf>
    <xf numFmtId="0" fontId="53" fillId="0" borderId="0" xfId="0" applyFont="1"/>
    <xf numFmtId="9" fontId="103" fillId="0" borderId="5" xfId="7" applyFont="1" applyBorder="1" applyAlignment="1">
      <alignment horizontal="center" vertical="center" wrapText="1"/>
    </xf>
    <xf numFmtId="0" fontId="87" fillId="0" borderId="0" xfId="0" applyFont="1" applyAlignment="1">
      <alignment vertical="top" wrapText="1" readingOrder="1"/>
    </xf>
    <xf numFmtId="0" fontId="93" fillId="0" borderId="0" xfId="5" applyFont="1" applyAlignment="1">
      <alignment horizontal="left"/>
    </xf>
    <xf numFmtId="180" fontId="115" fillId="0" borderId="0" xfId="5" applyNumberFormat="1" applyFont="1" applyAlignment="1">
      <alignment horizontal="left"/>
    </xf>
    <xf numFmtId="182" fontId="97" fillId="0" borderId="0" xfId="5" applyNumberFormat="1" applyFont="1" applyAlignment="1">
      <alignment horizontal="left"/>
    </xf>
    <xf numFmtId="178" fontId="92" fillId="0" borderId="3" xfId="4" applyNumberFormat="1" applyFont="1" applyBorder="1" applyAlignment="1">
      <alignment vertical="center" wrapText="1" readingOrder="1"/>
    </xf>
    <xf numFmtId="178" fontId="91" fillId="0" borderId="3" xfId="4" applyNumberFormat="1" applyFont="1" applyBorder="1" applyAlignment="1">
      <alignment vertical="center" wrapText="1" readingOrder="1"/>
    </xf>
    <xf numFmtId="178" fontId="92" fillId="0" borderId="3" xfId="0" applyNumberFormat="1" applyFont="1" applyBorder="1" applyAlignment="1">
      <alignment vertical="center" wrapText="1" readingOrder="1"/>
    </xf>
    <xf numFmtId="178" fontId="89" fillId="0" borderId="3" xfId="0" applyNumberFormat="1" applyFont="1" applyBorder="1" applyAlignment="1">
      <alignment vertical="center" wrapText="1" readingOrder="1"/>
    </xf>
    <xf numFmtId="178" fontId="90" fillId="0" borderId="37" xfId="0" applyNumberFormat="1" applyFont="1" applyBorder="1" applyAlignment="1">
      <alignment vertical="center" wrapText="1" readingOrder="1"/>
    </xf>
    <xf numFmtId="0" fontId="87" fillId="0" borderId="0" xfId="0" applyFont="1" applyAlignment="1">
      <alignment vertical="center" wrapText="1" readingOrder="1"/>
    </xf>
    <xf numFmtId="182" fontId="92" fillId="0" borderId="3" xfId="52" applyNumberFormat="1" applyFont="1" applyBorder="1" applyAlignment="1">
      <alignment horizontal="right" vertical="center" wrapText="1" readingOrder="1"/>
    </xf>
    <xf numFmtId="178" fontId="92" fillId="0" borderId="3" xfId="2" applyNumberFormat="1" applyFont="1" applyBorder="1" applyAlignment="1">
      <alignment horizontal="right" vertical="center" wrapText="1" readingOrder="1"/>
    </xf>
    <xf numFmtId="0" fontId="93" fillId="4" borderId="3" xfId="0" applyFont="1" applyFill="1" applyBorder="1" applyAlignment="1">
      <alignment horizontal="left" vertical="center" wrapText="1" readingOrder="1"/>
    </xf>
    <xf numFmtId="0" fontId="42" fillId="0" borderId="32" xfId="0" applyFont="1" applyBorder="1" applyAlignment="1">
      <alignment horizontal="left" vertical="center" wrapText="1" readingOrder="1"/>
    </xf>
    <xf numFmtId="9" fontId="48" fillId="0" borderId="33" xfId="0" applyNumberFormat="1" applyFont="1" applyBorder="1" applyAlignment="1">
      <alignment horizontal="center" vertical="center" wrapText="1" readingOrder="1"/>
    </xf>
    <xf numFmtId="0" fontId="93" fillId="4" borderId="7" xfId="0" applyFont="1" applyFill="1" applyBorder="1" applyAlignment="1">
      <alignment horizontal="left" vertical="center" wrapText="1" readingOrder="1"/>
    </xf>
    <xf numFmtId="0" fontId="42" fillId="0" borderId="55" xfId="0" applyFont="1" applyBorder="1" applyAlignment="1">
      <alignment horizontal="left" vertical="center" wrapText="1" readingOrder="1"/>
    </xf>
    <xf numFmtId="9" fontId="48" fillId="0" borderId="5" xfId="0" applyNumberFormat="1" applyFont="1" applyBorder="1" applyAlignment="1">
      <alignment horizontal="center" vertical="center" wrapText="1" readingOrder="1"/>
    </xf>
    <xf numFmtId="9" fontId="48" fillId="0" borderId="34" xfId="0" applyNumberFormat="1" applyFont="1" applyBorder="1" applyAlignment="1">
      <alignment horizontal="center" vertical="center" wrapText="1" readingOrder="1"/>
    </xf>
    <xf numFmtId="0" fontId="42" fillId="0" borderId="30" xfId="0" applyFont="1" applyBorder="1" applyAlignment="1">
      <alignment horizontal="left" vertical="center" wrapText="1" readingOrder="1"/>
    </xf>
    <xf numFmtId="9" fontId="48" fillId="0" borderId="7" xfId="0" applyNumberFormat="1" applyFont="1" applyBorder="1" applyAlignment="1">
      <alignment horizontal="center" vertical="center" wrapText="1" readingOrder="1"/>
    </xf>
    <xf numFmtId="9" fontId="48" fillId="0" borderId="31" xfId="0" applyNumberFormat="1" applyFont="1" applyBorder="1" applyAlignment="1">
      <alignment horizontal="center" vertical="center" wrapText="1" readingOrder="1"/>
    </xf>
    <xf numFmtId="178" fontId="48" fillId="0" borderId="7" xfId="52" applyNumberFormat="1" applyFont="1" applyBorder="1" applyAlignment="1">
      <alignment horizontal="right" vertical="center" wrapText="1" readingOrder="1"/>
    </xf>
    <xf numFmtId="178" fontId="48" fillId="0" borderId="3" xfId="52" applyNumberFormat="1" applyFont="1" applyBorder="1" applyAlignment="1">
      <alignment horizontal="right" vertical="center" wrapText="1" readingOrder="1"/>
    </xf>
    <xf numFmtId="178" fontId="48" fillId="0" borderId="3" xfId="52" applyNumberFormat="1" applyFont="1" applyBorder="1" applyAlignment="1">
      <alignment vertical="center" wrapText="1" readingOrder="1"/>
    </xf>
    <xf numFmtId="178" fontId="48" fillId="0" borderId="5" xfId="52" applyNumberFormat="1" applyFont="1" applyBorder="1" applyAlignment="1">
      <alignment horizontal="right" vertical="center" wrapText="1" readingOrder="1"/>
    </xf>
    <xf numFmtId="178" fontId="48" fillId="0" borderId="7" xfId="52" applyNumberFormat="1" applyFont="1" applyBorder="1" applyAlignment="1">
      <alignment horizontal="center" vertical="center" wrapText="1" readingOrder="1"/>
    </xf>
    <xf numFmtId="178" fontId="48" fillId="0" borderId="3" xfId="52" applyNumberFormat="1" applyFont="1" applyBorder="1" applyAlignment="1">
      <alignment horizontal="center" vertical="center" wrapText="1" readingOrder="1"/>
    </xf>
    <xf numFmtId="178" fontId="48" fillId="0" borderId="5" xfId="52" applyNumberFormat="1" applyFont="1" applyBorder="1" applyAlignment="1">
      <alignment horizontal="center" vertical="center" wrapText="1" readingOrder="1"/>
    </xf>
    <xf numFmtId="9" fontId="103" fillId="4" borderId="5" xfId="7" applyFont="1" applyFill="1" applyBorder="1" applyAlignment="1">
      <alignment horizontal="center" vertical="center" wrapText="1"/>
    </xf>
    <xf numFmtId="0" fontId="133" fillId="0" borderId="0" xfId="5" applyFont="1" applyAlignment="1">
      <alignment horizontal="left"/>
    </xf>
    <xf numFmtId="0" fontId="93" fillId="4" borderId="58" xfId="0" applyFont="1" applyFill="1" applyBorder="1" applyAlignment="1">
      <alignment horizontal="left" vertical="center" wrapText="1" readingOrder="1"/>
    </xf>
    <xf numFmtId="9" fontId="132" fillId="0" borderId="0" xfId="0" applyNumberFormat="1" applyFont="1" applyAlignment="1">
      <alignment horizontal="center" vertical="center" wrapText="1" readingOrder="1"/>
    </xf>
    <xf numFmtId="9" fontId="121" fillId="0" borderId="0" xfId="0" applyNumberFormat="1" applyFont="1" applyAlignment="1">
      <alignment horizontal="center" vertical="center" wrapText="1" readingOrder="1"/>
    </xf>
    <xf numFmtId="9" fontId="48" fillId="0" borderId="7" xfId="2" applyFont="1" applyBorder="1" applyAlignment="1">
      <alignment horizontal="right" vertical="center" wrapText="1" readingOrder="1"/>
    </xf>
    <xf numFmtId="9" fontId="48" fillId="0" borderId="3" xfId="2" applyFont="1" applyBorder="1" applyAlignment="1">
      <alignment horizontal="right" vertical="center" wrapText="1" readingOrder="1"/>
    </xf>
    <xf numFmtId="9" fontId="48" fillId="0" borderId="5" xfId="2" applyFont="1" applyBorder="1" applyAlignment="1">
      <alignment horizontal="right" vertical="center" wrapText="1" readingOrder="1"/>
    </xf>
    <xf numFmtId="178" fontId="144" fillId="0" borderId="0" xfId="4" applyNumberFormat="1" applyFont="1" applyAlignment="1">
      <alignment horizontal="center" vertical="center" wrapText="1" readingOrder="1"/>
    </xf>
    <xf numFmtId="9" fontId="120" fillId="0" borderId="3" xfId="7" applyFont="1" applyFill="1" applyBorder="1" applyAlignment="1">
      <alignment horizontal="center" vertical="center" wrapText="1" readingOrder="1"/>
    </xf>
    <xf numFmtId="178" fontId="115" fillId="0" borderId="0" xfId="5" applyNumberFormat="1" applyFont="1" applyAlignment="1">
      <alignment horizontal="left"/>
    </xf>
    <xf numFmtId="5" fontId="92" fillId="0" borderId="3" xfId="52" applyNumberFormat="1" applyFont="1" applyBorder="1" applyAlignment="1">
      <alignment horizontal="right" vertical="center" wrapText="1" readingOrder="1"/>
    </xf>
    <xf numFmtId="0" fontId="58" fillId="0" borderId="28" xfId="4" applyFont="1" applyBorder="1" applyAlignment="1" applyProtection="1">
      <alignment horizontal="center" vertical="center" wrapText="1" readingOrder="1"/>
      <protection locked="0"/>
    </xf>
    <xf numFmtId="0" fontId="93" fillId="4" borderId="37" xfId="0" applyFont="1" applyFill="1" applyBorder="1" applyAlignment="1">
      <alignment horizontal="left" vertical="center" wrapText="1" readingOrder="1"/>
    </xf>
    <xf numFmtId="172" fontId="42" fillId="0" borderId="3" xfId="2" applyNumberFormat="1" applyFont="1" applyFill="1" applyBorder="1" applyAlignment="1">
      <alignment horizontal="center" vertical="center" wrapText="1" readingOrder="1"/>
    </xf>
    <xf numFmtId="9" fontId="122" fillId="0" borderId="73" xfId="7" applyFont="1" applyFill="1" applyBorder="1" applyAlignment="1">
      <alignment horizontal="center" vertical="center" wrapText="1" readingOrder="1"/>
    </xf>
    <xf numFmtId="178" fontId="103" fillId="2" borderId="3" xfId="0" applyNumberFormat="1" applyFont="1" applyFill="1" applyBorder="1" applyAlignment="1">
      <alignment vertical="center" wrapText="1" readingOrder="1"/>
    </xf>
    <xf numFmtId="9" fontId="103" fillId="2" borderId="3" xfId="2" applyFont="1" applyFill="1" applyBorder="1" applyAlignment="1">
      <alignment horizontal="center" vertical="center" wrapText="1" readingOrder="1"/>
    </xf>
    <xf numFmtId="178" fontId="103" fillId="2" borderId="3" xfId="2" applyNumberFormat="1" applyFont="1" applyFill="1" applyBorder="1" applyAlignment="1">
      <alignment vertical="center" wrapText="1" readingOrder="1"/>
    </xf>
    <xf numFmtId="178" fontId="136" fillId="45" borderId="3" xfId="0" applyNumberFormat="1" applyFont="1" applyFill="1" applyBorder="1" applyAlignment="1">
      <alignment vertical="center" wrapText="1" readingOrder="1"/>
    </xf>
    <xf numFmtId="9" fontId="136" fillId="45" borderId="3" xfId="2" applyFont="1" applyFill="1" applyBorder="1" applyAlignment="1">
      <alignment horizontal="center" vertical="center" wrapText="1" readingOrder="1"/>
    </xf>
    <xf numFmtId="178" fontId="136" fillId="45" borderId="3" xfId="2" applyNumberFormat="1" applyFont="1" applyFill="1" applyBorder="1" applyAlignment="1">
      <alignment vertical="center" wrapText="1" readingOrder="1"/>
    </xf>
    <xf numFmtId="0" fontId="136" fillId="44" borderId="3" xfId="4" applyFont="1" applyFill="1" applyBorder="1" applyAlignment="1">
      <alignment horizontal="left" vertical="center" wrapText="1" readingOrder="1"/>
    </xf>
    <xf numFmtId="9" fontId="103" fillId="45" borderId="3" xfId="7" applyFont="1" applyFill="1" applyBorder="1" applyAlignment="1">
      <alignment horizontal="center" vertical="center" wrapText="1" readingOrder="1"/>
    </xf>
    <xf numFmtId="0" fontId="136" fillId="45" borderId="3" xfId="0" applyFont="1" applyFill="1" applyBorder="1" applyAlignment="1">
      <alignment horizontal="center" vertical="center" wrapText="1" readingOrder="1"/>
    </xf>
    <xf numFmtId="3" fontId="118" fillId="45" borderId="3" xfId="4" applyNumberFormat="1" applyFont="1" applyFill="1" applyBorder="1" applyAlignment="1">
      <alignment horizontal="right" vertical="center" wrapText="1" readingOrder="1"/>
    </xf>
    <xf numFmtId="182" fontId="118" fillId="45" borderId="3" xfId="52" applyNumberFormat="1" applyFont="1" applyFill="1" applyBorder="1" applyAlignment="1">
      <alignment horizontal="right" vertical="center" wrapText="1" readingOrder="1"/>
    </xf>
    <xf numFmtId="178" fontId="118" fillId="45" borderId="3" xfId="4" applyNumberFormat="1" applyFont="1" applyFill="1" applyBorder="1" applyAlignment="1">
      <alignment horizontal="right" vertical="center" wrapText="1" readingOrder="1"/>
    </xf>
    <xf numFmtId="5" fontId="118" fillId="45" borderId="3" xfId="52" applyNumberFormat="1" applyFont="1" applyFill="1" applyBorder="1" applyAlignment="1">
      <alignment horizontal="right" vertical="center" wrapText="1" readingOrder="1"/>
    </xf>
    <xf numFmtId="9" fontId="118" fillId="45" borderId="3" xfId="2" applyFont="1" applyFill="1" applyBorder="1" applyAlignment="1">
      <alignment horizontal="center" vertical="center" wrapText="1" readingOrder="1"/>
    </xf>
    <xf numFmtId="9" fontId="118" fillId="45" borderId="3" xfId="6" applyFont="1" applyFill="1" applyBorder="1" applyAlignment="1">
      <alignment horizontal="center" vertical="center" wrapText="1" readingOrder="1"/>
    </xf>
    <xf numFmtId="0" fontId="136" fillId="46" borderId="3" xfId="0" applyFont="1" applyFill="1" applyBorder="1" applyAlignment="1">
      <alignment horizontal="center" vertical="center" wrapText="1" readingOrder="1"/>
    </xf>
    <xf numFmtId="9" fontId="103" fillId="4" borderId="7" xfId="7" applyFont="1" applyFill="1" applyBorder="1" applyAlignment="1">
      <alignment horizontal="center" vertical="center" wrapText="1"/>
    </xf>
    <xf numFmtId="9" fontId="103" fillId="0" borderId="7" xfId="7" applyFont="1" applyBorder="1" applyAlignment="1">
      <alignment horizontal="center" vertical="center" wrapText="1"/>
    </xf>
    <xf numFmtId="9" fontId="122" fillId="40" borderId="3" xfId="7" applyFont="1" applyFill="1" applyBorder="1" applyAlignment="1">
      <alignment horizontal="center" vertical="center" wrapText="1" readingOrder="1"/>
    </xf>
    <xf numFmtId="0" fontId="134" fillId="44" borderId="3" xfId="4" applyFont="1" applyFill="1" applyBorder="1" applyAlignment="1">
      <alignment horizontal="center" vertical="center" wrapText="1" readingOrder="1"/>
    </xf>
    <xf numFmtId="3" fontId="134" fillId="44" borderId="3" xfId="4" applyNumberFormat="1" applyFont="1" applyFill="1" applyBorder="1" applyAlignment="1">
      <alignment horizontal="center" vertical="center" wrapText="1" readingOrder="1"/>
    </xf>
    <xf numFmtId="172" fontId="118" fillId="45" borderId="3" xfId="6" applyNumberFormat="1" applyFont="1" applyFill="1" applyBorder="1" applyAlignment="1">
      <alignment horizontal="center" vertical="center" wrapText="1" readingOrder="1"/>
    </xf>
    <xf numFmtId="0" fontId="118" fillId="43" borderId="3" xfId="4" applyFont="1" applyFill="1" applyBorder="1" applyAlignment="1">
      <alignment horizontal="center" vertical="center" wrapText="1" readingOrder="1"/>
    </xf>
    <xf numFmtId="178" fontId="118" fillId="43" borderId="3" xfId="4" applyNumberFormat="1" applyFont="1" applyFill="1" applyBorder="1" applyAlignment="1">
      <alignment vertical="center" wrapText="1" readingOrder="1"/>
    </xf>
    <xf numFmtId="9" fontId="118" fillId="43" borderId="3" xfId="2" applyFont="1" applyFill="1" applyBorder="1" applyAlignment="1">
      <alignment horizontal="center" vertical="center" wrapText="1" readingOrder="1"/>
    </xf>
    <xf numFmtId="9" fontId="136" fillId="43" borderId="3" xfId="2" applyFont="1" applyFill="1" applyBorder="1" applyAlignment="1">
      <alignment horizontal="center" vertical="center" wrapText="1" readingOrder="1"/>
    </xf>
    <xf numFmtId="9" fontId="118" fillId="43" borderId="3" xfId="6" applyFont="1" applyFill="1" applyBorder="1" applyAlignment="1">
      <alignment horizontal="center" vertical="center" wrapText="1" readingOrder="1"/>
    </xf>
    <xf numFmtId="172" fontId="118" fillId="43" borderId="3" xfId="6" applyNumberFormat="1" applyFont="1" applyFill="1" applyBorder="1" applyAlignment="1">
      <alignment horizontal="center" vertical="center" wrapText="1" readingOrder="1"/>
    </xf>
    <xf numFmtId="178" fontId="118" fillId="43" borderId="3" xfId="4" applyNumberFormat="1" applyFont="1" applyFill="1" applyBorder="1" applyAlignment="1">
      <alignment horizontal="right" vertical="center" wrapText="1" readingOrder="1"/>
    </xf>
    <xf numFmtId="178" fontId="118" fillId="46" borderId="3" xfId="4" applyNumberFormat="1" applyFont="1" applyFill="1" applyBorder="1" applyAlignment="1">
      <alignment vertical="center" wrapText="1" readingOrder="1"/>
    </xf>
    <xf numFmtId="182" fontId="118" fillId="46" borderId="3" xfId="52" applyNumberFormat="1" applyFont="1" applyFill="1" applyBorder="1" applyAlignment="1">
      <alignment vertical="center" wrapText="1" readingOrder="1"/>
    </xf>
    <xf numFmtId="182" fontId="118" fillId="46" borderId="3" xfId="52" applyNumberFormat="1" applyFont="1" applyFill="1" applyBorder="1" applyAlignment="1">
      <alignment horizontal="right" vertical="center" wrapText="1" readingOrder="1"/>
    </xf>
    <xf numFmtId="9" fontId="118" fillId="46" borderId="3" xfId="2" applyFont="1" applyFill="1" applyBorder="1" applyAlignment="1">
      <alignment horizontal="center" vertical="center" wrapText="1" readingOrder="1"/>
    </xf>
    <xf numFmtId="9" fontId="118" fillId="46" borderId="3" xfId="6" applyFont="1" applyFill="1" applyBorder="1" applyAlignment="1">
      <alignment horizontal="center" vertical="center" wrapText="1" readingOrder="1"/>
    </xf>
    <xf numFmtId="172" fontId="118" fillId="46" borderId="3" xfId="6" applyNumberFormat="1" applyFont="1" applyFill="1" applyBorder="1" applyAlignment="1">
      <alignment horizontal="center" vertical="center" wrapText="1" readingOrder="1"/>
    </xf>
    <xf numFmtId="178" fontId="118" fillId="46" borderId="3" xfId="4" applyNumberFormat="1" applyFont="1" applyFill="1" applyBorder="1" applyAlignment="1">
      <alignment horizontal="right" vertical="center" wrapText="1" readingOrder="1"/>
    </xf>
    <xf numFmtId="9" fontId="103" fillId="4" borderId="10" xfId="7" applyFont="1" applyFill="1" applyBorder="1" applyAlignment="1">
      <alignment horizontal="center" vertical="center" wrapText="1"/>
    </xf>
    <xf numFmtId="182" fontId="118" fillId="45" borderId="3" xfId="52" applyNumberFormat="1" applyFont="1" applyFill="1" applyBorder="1" applyAlignment="1">
      <alignment horizontal="center" vertical="center" wrapText="1" readingOrder="1"/>
    </xf>
    <xf numFmtId="6" fontId="145" fillId="45" borderId="3" xfId="0" applyNumberFormat="1" applyFont="1" applyFill="1" applyBorder="1" applyAlignment="1">
      <alignment horizontal="right" vertical="center" wrapText="1" readingOrder="1"/>
    </xf>
    <xf numFmtId="182" fontId="67" fillId="0" borderId="3" xfId="52" applyNumberFormat="1" applyFont="1" applyBorder="1" applyAlignment="1" applyProtection="1">
      <alignment horizontal="center" vertical="center" wrapText="1" readingOrder="1"/>
      <protection locked="0"/>
    </xf>
    <xf numFmtId="0" fontId="90" fillId="0" borderId="36" xfId="0" applyFont="1" applyBorder="1" applyAlignment="1">
      <alignment horizontal="left" vertical="center" wrapText="1" readingOrder="1"/>
    </xf>
    <xf numFmtId="0" fontId="90" fillId="0" borderId="32" xfId="0" applyFont="1" applyBorder="1" applyAlignment="1">
      <alignment horizontal="left" vertical="center" wrapText="1" readingOrder="1"/>
    </xf>
    <xf numFmtId="0" fontId="103" fillId="2" borderId="32" xfId="0" applyFont="1" applyFill="1" applyBorder="1" applyAlignment="1">
      <alignment horizontal="center" vertical="center" wrapText="1" readingOrder="1"/>
    </xf>
    <xf numFmtId="0" fontId="136" fillId="45" borderId="32" xfId="0" applyFont="1" applyFill="1" applyBorder="1" applyAlignment="1">
      <alignment horizontal="center" vertical="center" wrapText="1" readingOrder="1"/>
    </xf>
    <xf numFmtId="0" fontId="136" fillId="46" borderId="38" xfId="0" applyFont="1" applyFill="1" applyBorder="1" applyAlignment="1">
      <alignment horizontal="center" vertical="center" wrapText="1" readingOrder="1"/>
    </xf>
    <xf numFmtId="178" fontId="136" fillId="46" borderId="39" xfId="0" applyNumberFormat="1" applyFont="1" applyFill="1" applyBorder="1" applyAlignment="1">
      <alignment vertical="center" wrapText="1" readingOrder="1"/>
    </xf>
    <xf numFmtId="9" fontId="136" fillId="46" borderId="39" xfId="2" applyFont="1" applyFill="1" applyBorder="1" applyAlignment="1">
      <alignment horizontal="center" vertical="center" wrapText="1" readingOrder="1"/>
    </xf>
    <xf numFmtId="178" fontId="136" fillId="46" borderId="39" xfId="2" applyNumberFormat="1" applyFont="1" applyFill="1" applyBorder="1" applyAlignment="1">
      <alignment vertical="center" wrapText="1" readingOrder="1"/>
    </xf>
    <xf numFmtId="178" fontId="118" fillId="45" borderId="3" xfId="6" applyNumberFormat="1" applyFont="1" applyFill="1" applyBorder="1" applyAlignment="1">
      <alignment horizontal="right" vertical="center" wrapText="1" readingOrder="1"/>
    </xf>
    <xf numFmtId="178" fontId="118" fillId="46" borderId="3" xfId="6" applyNumberFormat="1" applyFont="1" applyFill="1" applyBorder="1" applyAlignment="1">
      <alignment horizontal="right" vertical="center" wrapText="1" readingOrder="1"/>
    </xf>
    <xf numFmtId="0" fontId="138" fillId="44" borderId="70" xfId="0" applyFont="1" applyFill="1" applyBorder="1" applyAlignment="1">
      <alignment horizontal="left" vertical="center" wrapText="1" readingOrder="1"/>
    </xf>
    <xf numFmtId="0" fontId="138" fillId="44" borderId="70" xfId="0" applyFont="1" applyFill="1" applyBorder="1" applyAlignment="1">
      <alignment horizontal="center" vertical="center" wrapText="1" readingOrder="1"/>
    </xf>
    <xf numFmtId="0" fontId="132" fillId="45" borderId="70" xfId="0" applyFont="1" applyFill="1" applyBorder="1" applyAlignment="1">
      <alignment horizontal="left" vertical="center" wrapText="1" readingOrder="1"/>
    </xf>
    <xf numFmtId="0" fontId="146" fillId="0" borderId="0" xfId="0" applyFont="1"/>
    <xf numFmtId="0" fontId="0" fillId="3" borderId="0" xfId="0" applyFill="1"/>
    <xf numFmtId="3" fontId="117" fillId="3" borderId="0" xfId="4" applyNumberFormat="1" applyFont="1" applyFill="1" applyAlignment="1">
      <alignment horizontal="right" vertical="center" wrapText="1"/>
    </xf>
    <xf numFmtId="0" fontId="111" fillId="3" borderId="0" xfId="4" applyFont="1" applyFill="1" applyAlignment="1">
      <alignment horizontal="right" vertical="center" wrapText="1"/>
    </xf>
    <xf numFmtId="3" fontId="111" fillId="3" borderId="0" xfId="4" applyNumberFormat="1" applyFont="1" applyFill="1" applyAlignment="1">
      <alignment horizontal="right" vertical="center" wrapText="1"/>
    </xf>
    <xf numFmtId="171" fontId="111" fillId="3" borderId="0" xfId="1" applyNumberFormat="1" applyFont="1" applyFill="1" applyAlignment="1">
      <alignment horizontal="right" vertical="center" wrapText="1"/>
    </xf>
    <xf numFmtId="3" fontId="111" fillId="3" borderId="0" xfId="4" applyNumberFormat="1" applyFont="1" applyFill="1" applyAlignment="1">
      <alignment horizontal="center" vertical="center" wrapText="1"/>
    </xf>
    <xf numFmtId="9" fontId="111" fillId="3" borderId="0" xfId="2" applyFont="1" applyFill="1" applyAlignment="1">
      <alignment horizontal="right" vertical="center" wrapText="1"/>
    </xf>
    <xf numFmtId="41" fontId="112" fillId="3" borderId="0" xfId="11" applyFont="1" applyFill="1" applyAlignment="1">
      <alignment horizontal="right" vertical="center" wrapText="1"/>
    </xf>
    <xf numFmtId="0" fontId="109" fillId="3" borderId="0" xfId="4" applyFont="1" applyFill="1" applyAlignment="1">
      <alignment horizontal="left" vertical="center" wrapText="1" readingOrder="1"/>
    </xf>
    <xf numFmtId="0" fontId="108" fillId="3" borderId="0" xfId="4" applyFont="1" applyFill="1" applyAlignment="1">
      <alignment horizontal="left" vertical="center" wrapText="1" readingOrder="1"/>
    </xf>
    <xf numFmtId="0" fontId="132" fillId="45" borderId="70" xfId="0" applyFont="1" applyFill="1" applyBorder="1" applyAlignment="1">
      <alignment horizontal="center" vertical="center" wrapText="1" readingOrder="1"/>
    </xf>
    <xf numFmtId="185" fontId="62" fillId="0" borderId="1" xfId="0" applyNumberFormat="1" applyFont="1" applyBorder="1" applyAlignment="1">
      <alignment horizontal="right" vertical="center" wrapText="1" readingOrder="1"/>
    </xf>
    <xf numFmtId="0" fontId="14" fillId="0" borderId="0" xfId="0" applyFont="1"/>
    <xf numFmtId="0" fontId="62" fillId="0" borderId="1" xfId="0" applyFont="1" applyBorder="1" applyAlignment="1">
      <alignment vertical="center" wrapText="1" readingOrder="1"/>
    </xf>
    <xf numFmtId="0" fontId="84" fillId="0" borderId="0" xfId="0" applyFont="1"/>
    <xf numFmtId="0" fontId="134" fillId="44" borderId="24" xfId="0" applyFont="1" applyFill="1" applyBorder="1" applyAlignment="1">
      <alignment horizontal="center" vertical="center" wrapText="1" readingOrder="1"/>
    </xf>
    <xf numFmtId="0" fontId="134" fillId="44" borderId="25" xfId="0" applyFont="1" applyFill="1" applyBorder="1" applyAlignment="1">
      <alignment horizontal="center" vertical="center" wrapText="1" readingOrder="1"/>
    </xf>
    <xf numFmtId="0" fontId="135" fillId="45" borderId="32" xfId="0" applyFont="1" applyFill="1" applyBorder="1" applyAlignment="1">
      <alignment horizontal="left" vertical="center" wrapText="1" readingOrder="1"/>
    </xf>
    <xf numFmtId="0" fontId="134" fillId="44" borderId="74" xfId="0" applyFont="1" applyFill="1" applyBorder="1" applyAlignment="1">
      <alignment horizontal="center" vertical="center" wrapText="1" readingOrder="1"/>
    </xf>
    <xf numFmtId="0" fontId="134" fillId="44" borderId="13" xfId="0" applyFont="1" applyFill="1" applyBorder="1" applyAlignment="1">
      <alignment horizontal="center" vertical="center" wrapText="1" readingOrder="1"/>
    </xf>
    <xf numFmtId="0" fontId="134" fillId="44" borderId="29" xfId="0" applyFont="1" applyFill="1" applyBorder="1" applyAlignment="1">
      <alignment horizontal="center" vertical="center" wrapText="1" readingOrder="1"/>
    </xf>
    <xf numFmtId="9" fontId="134" fillId="44" borderId="29" xfId="2" applyFont="1" applyFill="1" applyBorder="1" applyAlignment="1">
      <alignment horizontal="center" vertical="center" wrapText="1" readingOrder="1"/>
    </xf>
    <xf numFmtId="15" fontId="113" fillId="0" borderId="0" xfId="0" applyNumberFormat="1" applyFont="1" applyAlignment="1">
      <alignment vertical="center" wrapText="1" readingOrder="1"/>
    </xf>
    <xf numFmtId="0" fontId="93" fillId="0" borderId="48" xfId="0" applyFont="1" applyBorder="1" applyAlignment="1">
      <alignment horizontal="left" vertical="center" wrapText="1" readingOrder="1"/>
    </xf>
    <xf numFmtId="9" fontId="103" fillId="4" borderId="48" xfId="7" applyFont="1" applyFill="1" applyBorder="1" applyAlignment="1">
      <alignment horizontal="center" vertical="center" wrapText="1"/>
    </xf>
    <xf numFmtId="0" fontId="134" fillId="0" borderId="0" xfId="0" applyFont="1" applyAlignment="1">
      <alignment horizontal="center" vertical="center" wrapText="1" readingOrder="1"/>
    </xf>
    <xf numFmtId="177" fontId="88" fillId="0" borderId="0" xfId="0" applyNumberFormat="1" applyFont="1" applyAlignment="1">
      <alignment horizontal="left"/>
    </xf>
    <xf numFmtId="178" fontId="134" fillId="44" borderId="29" xfId="0" applyNumberFormat="1" applyFont="1" applyFill="1" applyBorder="1" applyAlignment="1">
      <alignment horizontal="center" vertical="center" wrapText="1" readingOrder="1"/>
    </xf>
    <xf numFmtId="178" fontId="116" fillId="0" borderId="52" xfId="0" applyNumberFormat="1" applyFont="1" applyBorder="1" applyAlignment="1">
      <alignment horizontal="center" readingOrder="1"/>
    </xf>
    <xf numFmtId="0" fontId="134" fillId="44" borderId="37" xfId="0" applyFont="1" applyFill="1" applyBorder="1" applyAlignment="1">
      <alignment horizontal="center" vertical="center" wrapText="1" readingOrder="1"/>
    </xf>
    <xf numFmtId="0" fontId="134" fillId="44" borderId="77" xfId="0" applyFont="1" applyFill="1" applyBorder="1" applyAlignment="1">
      <alignment horizontal="center" vertical="center" wrapText="1" readingOrder="1"/>
    </xf>
    <xf numFmtId="178" fontId="116" fillId="0" borderId="52" xfId="0" applyNumberFormat="1" applyFont="1" applyBorder="1" applyAlignment="1">
      <alignment horizontal="right" readingOrder="1"/>
    </xf>
    <xf numFmtId="9" fontId="116" fillId="0" borderId="52" xfId="2" applyFont="1" applyBorder="1" applyAlignment="1">
      <alignment horizontal="center" readingOrder="1"/>
    </xf>
    <xf numFmtId="3" fontId="149" fillId="0" borderId="0" xfId="0" applyNumberFormat="1" applyFont="1" applyAlignment="1">
      <alignment horizontal="center" readingOrder="1"/>
    </xf>
    <xf numFmtId="15" fontId="114" fillId="0" borderId="16" xfId="0" applyNumberFormat="1" applyFont="1" applyBorder="1" applyAlignment="1">
      <alignment horizontal="center" vertical="center" wrapText="1" readingOrder="1"/>
    </xf>
    <xf numFmtId="0" fontId="81" fillId="4" borderId="0" xfId="0" applyFont="1" applyFill="1"/>
    <xf numFmtId="0" fontId="54" fillId="0" borderId="41" xfId="4" applyFont="1" applyBorder="1" applyAlignment="1" applyProtection="1">
      <alignment horizontal="left" vertical="center" wrapText="1" readingOrder="1"/>
      <protection locked="0"/>
    </xf>
    <xf numFmtId="182" fontId="130" fillId="0" borderId="42" xfId="52" applyNumberFormat="1" applyFont="1" applyFill="1" applyBorder="1" applyAlignment="1" applyProtection="1">
      <alignment vertical="center" wrapText="1" readingOrder="1"/>
      <protection locked="0"/>
    </xf>
    <xf numFmtId="171" fontId="130" fillId="0" borderId="42" xfId="1" applyNumberFormat="1" applyFont="1" applyFill="1" applyBorder="1" applyAlignment="1" applyProtection="1">
      <alignment horizontal="center" vertical="center" wrapText="1" readingOrder="1"/>
      <protection locked="0"/>
    </xf>
    <xf numFmtId="9" fontId="130" fillId="0" borderId="42" xfId="2" applyFont="1" applyFill="1" applyBorder="1" applyAlignment="1" applyProtection="1">
      <alignment horizontal="center" vertical="center" wrapText="1" readingOrder="1"/>
      <protection locked="0"/>
    </xf>
    <xf numFmtId="182" fontId="130" fillId="0" borderId="42" xfId="52" applyNumberFormat="1" applyFont="1" applyFill="1" applyBorder="1" applyAlignment="1" applyProtection="1">
      <alignment horizontal="center" vertical="center" wrapText="1" readingOrder="1"/>
      <protection locked="0"/>
    </xf>
    <xf numFmtId="9" fontId="131" fillId="0" borderId="73" xfId="4" applyNumberFormat="1" applyFont="1" applyBorder="1" applyAlignment="1">
      <alignment horizontal="center" vertical="center" wrapText="1"/>
    </xf>
    <xf numFmtId="0" fontId="56" fillId="0" borderId="3" xfId="4" applyFont="1" applyBorder="1" applyAlignment="1" applyProtection="1">
      <alignment horizontal="left" vertical="center" wrapText="1" readingOrder="1"/>
      <protection locked="0"/>
    </xf>
    <xf numFmtId="0" fontId="55" fillId="0" borderId="3" xfId="4" applyFont="1" applyBorder="1" applyAlignment="1" applyProtection="1">
      <alignment horizontal="left" vertical="center" wrapText="1" readingOrder="1"/>
      <protection locked="0"/>
    </xf>
    <xf numFmtId="0" fontId="56" fillId="0" borderId="7" xfId="4" applyFont="1" applyBorder="1" applyAlignment="1" applyProtection="1">
      <alignment horizontal="left" vertical="center" wrapText="1" readingOrder="1"/>
      <protection locked="0"/>
    </xf>
    <xf numFmtId="182" fontId="47" fillId="0" borderId="7" xfId="52" applyNumberFormat="1" applyFont="1" applyBorder="1" applyAlignment="1">
      <alignment horizontal="right" vertical="center" wrapText="1"/>
    </xf>
    <xf numFmtId="182" fontId="56" fillId="0" borderId="7" xfId="52" applyNumberFormat="1" applyFont="1" applyBorder="1" applyAlignment="1" applyProtection="1">
      <alignment horizontal="right" vertical="center" wrapText="1" readingOrder="1"/>
      <protection locked="0"/>
    </xf>
    <xf numFmtId="43" fontId="47" fillId="0" borderId="7" xfId="549" applyFont="1" applyBorder="1" applyAlignment="1">
      <alignment horizontal="right" vertical="center" wrapText="1"/>
    </xf>
    <xf numFmtId="0" fontId="47" fillId="0" borderId="7" xfId="550" applyNumberFormat="1" applyFont="1" applyBorder="1" applyAlignment="1">
      <alignment horizontal="right" vertical="center" wrapText="1"/>
    </xf>
    <xf numFmtId="9" fontId="47" fillId="0" borderId="7" xfId="4" applyNumberFormat="1" applyFont="1" applyBorder="1" applyAlignment="1">
      <alignment horizontal="center" vertical="center" wrapText="1"/>
    </xf>
    <xf numFmtId="182" fontId="56" fillId="0" borderId="7" xfId="52" applyNumberFormat="1" applyFont="1" applyFill="1" applyBorder="1" applyAlignment="1" applyProtection="1">
      <alignment horizontal="right" vertical="center" wrapText="1" readingOrder="1"/>
      <protection locked="0"/>
    </xf>
    <xf numFmtId="15" fontId="114" fillId="0" borderId="0" xfId="0" applyNumberFormat="1" applyFont="1" applyAlignment="1">
      <alignment vertical="center" readingOrder="1"/>
    </xf>
    <xf numFmtId="178" fontId="114" fillId="0" borderId="0" xfId="0" applyNumberFormat="1" applyFont="1" applyAlignment="1">
      <alignment vertical="center" readingOrder="1"/>
    </xf>
    <xf numFmtId="15" fontId="148" fillId="0" borderId="0" xfId="0" applyNumberFormat="1" applyFont="1" applyAlignment="1">
      <alignment vertical="center" readingOrder="1"/>
    </xf>
    <xf numFmtId="0" fontId="116" fillId="0" borderId="0" xfId="0" applyFont="1" applyAlignment="1">
      <alignment horizontal="left" vertical="top" readingOrder="1"/>
    </xf>
    <xf numFmtId="0" fontId="149" fillId="0" borderId="0" xfId="0" applyFont="1" applyAlignment="1">
      <alignment horizontal="left" vertical="top" readingOrder="1"/>
    </xf>
    <xf numFmtId="178" fontId="87" fillId="0" borderId="0" xfId="0" applyNumberFormat="1" applyFont="1" applyAlignment="1">
      <alignment horizontal="left" vertical="top" readingOrder="1"/>
    </xf>
    <xf numFmtId="180" fontId="87" fillId="0" borderId="0" xfId="0" applyNumberFormat="1" applyFont="1" applyAlignment="1">
      <alignment horizontal="left" vertical="top" readingOrder="1"/>
    </xf>
    <xf numFmtId="180" fontId="149" fillId="0" borderId="0" xfId="0" applyNumberFormat="1" applyFont="1" applyAlignment="1">
      <alignment horizontal="left" vertical="top" readingOrder="1"/>
    </xf>
    <xf numFmtId="3" fontId="87" fillId="0" borderId="0" xfId="0" applyNumberFormat="1" applyFont="1" applyAlignment="1">
      <alignment horizontal="left" vertical="top" readingOrder="1"/>
    </xf>
    <xf numFmtId="180" fontId="81" fillId="0" borderId="0" xfId="0" applyNumberFormat="1" applyFont="1"/>
    <xf numFmtId="0" fontId="93" fillId="0" borderId="3" xfId="0" applyFont="1" applyBorder="1" applyAlignment="1">
      <alignment vertical="center" wrapText="1" readingOrder="1"/>
    </xf>
    <xf numFmtId="0" fontId="93" fillId="4" borderId="3" xfId="0" applyFont="1" applyFill="1" applyBorder="1" applyAlignment="1">
      <alignment vertical="center" wrapText="1" readingOrder="1"/>
    </xf>
    <xf numFmtId="0" fontId="93" fillId="0" borderId="7" xfId="0" applyFont="1" applyBorder="1" applyAlignment="1">
      <alignment vertical="center" wrapText="1" readingOrder="1"/>
    </xf>
    <xf numFmtId="0" fontId="93" fillId="0" borderId="48" xfId="0" applyFont="1" applyBorder="1" applyAlignment="1">
      <alignment vertical="center" wrapText="1" readingOrder="1"/>
    </xf>
    <xf numFmtId="0" fontId="93" fillId="0" borderId="10" xfId="0" applyFont="1" applyBorder="1" applyAlignment="1">
      <alignment vertical="center" wrapText="1" readingOrder="1"/>
    </xf>
    <xf numFmtId="0" fontId="93" fillId="4" borderId="58" xfId="0" applyFont="1" applyFill="1" applyBorder="1" applyAlignment="1">
      <alignment vertical="center" wrapText="1" readingOrder="1"/>
    </xf>
    <xf numFmtId="0" fontId="147" fillId="0" borderId="0" xfId="0" applyFont="1" applyAlignment="1">
      <alignment vertical="center" wrapText="1" readingOrder="1"/>
    </xf>
    <xf numFmtId="0" fontId="106" fillId="4" borderId="0" xfId="0" applyFont="1" applyFill="1" applyAlignment="1">
      <alignment vertical="center" wrapText="1"/>
    </xf>
    <xf numFmtId="0" fontId="129" fillId="0" borderId="0" xfId="0" applyFont="1" applyAlignment="1">
      <alignment vertical="center" wrapText="1"/>
    </xf>
    <xf numFmtId="0" fontId="93" fillId="4" borderId="0" xfId="0" applyFont="1" applyFill="1" applyAlignment="1">
      <alignment vertical="center" wrapText="1"/>
    </xf>
    <xf numFmtId="0" fontId="87" fillId="0" borderId="0" xfId="0" applyFont="1" applyAlignment="1">
      <alignment horizontal="center" vertical="center" wrapText="1" readingOrder="1"/>
    </xf>
    <xf numFmtId="0" fontId="0" fillId="0" borderId="0" xfId="0" applyAlignment="1">
      <alignment horizontal="center" vertical="center" wrapText="1"/>
    </xf>
    <xf numFmtId="15" fontId="114" fillId="0" borderId="0" xfId="0" applyNumberFormat="1" applyFont="1" applyAlignment="1">
      <alignment horizontal="left" vertical="center" wrapText="1" readingOrder="1"/>
    </xf>
    <xf numFmtId="0" fontId="87" fillId="0" borderId="0" xfId="0" applyFont="1" applyAlignment="1">
      <alignment horizontal="left" vertical="center" wrapText="1" readingOrder="1"/>
    </xf>
    <xf numFmtId="0" fontId="116" fillId="0" borderId="8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6" fillId="0" borderId="0" xfId="0" applyFont="1" applyAlignment="1">
      <alignment horizontal="center" vertical="center" wrapText="1"/>
    </xf>
    <xf numFmtId="0" fontId="104" fillId="0" borderId="0" xfId="0" applyFont="1" applyAlignment="1">
      <alignment horizontal="center" vertical="center" wrapText="1"/>
    </xf>
    <xf numFmtId="15" fontId="150" fillId="0" borderId="0" xfId="0" applyNumberFormat="1" applyFont="1" applyAlignment="1">
      <alignment vertical="center" readingOrder="1"/>
    </xf>
    <xf numFmtId="0" fontId="151" fillId="0" borderId="0" xfId="0" applyFont="1" applyAlignment="1">
      <alignment horizontal="left" vertical="top" readingOrder="1"/>
    </xf>
    <xf numFmtId="180" fontId="151" fillId="0" borderId="0" xfId="0" applyNumberFormat="1" applyFont="1" applyAlignment="1">
      <alignment horizontal="left" vertical="top" readingOrder="1"/>
    </xf>
    <xf numFmtId="0" fontId="1" fillId="0" borderId="0" xfId="0" applyFont="1"/>
    <xf numFmtId="0" fontId="138" fillId="44" borderId="24" xfId="0" applyFont="1" applyFill="1" applyBorder="1" applyAlignment="1">
      <alignment horizontal="center" vertical="center" wrapText="1" readingOrder="1"/>
    </xf>
    <xf numFmtId="0" fontId="139" fillId="44" borderId="25" xfId="0" applyFont="1" applyFill="1" applyBorder="1" applyAlignment="1">
      <alignment horizontal="left" vertical="center" wrapText="1" readingOrder="1"/>
    </xf>
    <xf numFmtId="178" fontId="140" fillId="44" borderId="25" xfId="52" applyNumberFormat="1" applyFont="1" applyFill="1" applyBorder="1" applyAlignment="1">
      <alignment horizontal="right" vertical="center" wrapText="1" readingOrder="1"/>
    </xf>
    <xf numFmtId="9" fontId="140" fillId="44" borderId="25" xfId="2" applyFont="1" applyFill="1" applyBorder="1" applyAlignment="1">
      <alignment horizontal="right" vertical="center" wrapText="1" readingOrder="1"/>
    </xf>
    <xf numFmtId="178" fontId="140" fillId="44" borderId="25" xfId="52" applyNumberFormat="1" applyFont="1" applyFill="1" applyBorder="1" applyAlignment="1">
      <alignment horizontal="center" vertical="center" wrapText="1" readingOrder="1"/>
    </xf>
    <xf numFmtId="9" fontId="140" fillId="44" borderId="25" xfId="0" applyNumberFormat="1" applyFont="1" applyFill="1" applyBorder="1" applyAlignment="1">
      <alignment horizontal="center" vertical="center" wrapText="1" readingOrder="1"/>
    </xf>
    <xf numFmtId="9" fontId="140" fillId="44" borderId="26" xfId="0" applyNumberFormat="1" applyFont="1" applyFill="1" applyBorder="1" applyAlignment="1">
      <alignment horizontal="center" vertical="center" wrapText="1" readingOrder="1"/>
    </xf>
    <xf numFmtId="0" fontId="137" fillId="44" borderId="24" xfId="0" applyFont="1" applyFill="1" applyBorder="1" applyAlignment="1">
      <alignment horizontal="center" vertical="center" wrapText="1" readingOrder="1"/>
    </xf>
    <xf numFmtId="0" fontId="137" fillId="44" borderId="25" xfId="0" applyFont="1" applyFill="1" applyBorder="1" applyAlignment="1">
      <alignment horizontal="center" vertical="center" wrapText="1" readingOrder="1"/>
    </xf>
    <xf numFmtId="0" fontId="137" fillId="44" borderId="26" xfId="0" applyFont="1" applyFill="1" applyBorder="1" applyAlignment="1">
      <alignment horizontal="center" vertical="center" wrapText="1" readingOrder="1"/>
    </xf>
    <xf numFmtId="0" fontId="138" fillId="41" borderId="0" xfId="0" applyFont="1" applyFill="1" applyAlignment="1">
      <alignment horizontal="left" vertical="center" wrapText="1" readingOrder="1"/>
    </xf>
    <xf numFmtId="172" fontId="92" fillId="0" borderId="3" xfId="2" applyNumberFormat="1" applyFont="1" applyFill="1" applyBorder="1" applyAlignment="1">
      <alignment horizontal="center" vertical="center" wrapText="1" readingOrder="1"/>
    </xf>
    <xf numFmtId="172" fontId="92" fillId="0" borderId="3" xfId="2" applyNumberFormat="1" applyFont="1" applyBorder="1" applyAlignment="1">
      <alignment horizontal="center" vertical="center" wrapText="1" readingOrder="1"/>
    </xf>
    <xf numFmtId="172" fontId="92" fillId="4" borderId="3" xfId="7" applyNumberFormat="1" applyFont="1" applyFill="1" applyBorder="1" applyAlignment="1">
      <alignment horizontal="center" vertical="center" wrapText="1"/>
    </xf>
    <xf numFmtId="0" fontId="134" fillId="44" borderId="25" xfId="0" applyFont="1" applyFill="1" applyBorder="1" applyAlignment="1">
      <alignment horizontal="center" vertical="center" readingOrder="1"/>
    </xf>
    <xf numFmtId="9" fontId="134" fillId="44" borderId="25" xfId="2" applyFont="1" applyFill="1" applyBorder="1" applyAlignment="1">
      <alignment horizontal="center" vertical="center" readingOrder="1"/>
    </xf>
    <xf numFmtId="0" fontId="153" fillId="0" borderId="0" xfId="0" applyFont="1"/>
    <xf numFmtId="0" fontId="134" fillId="44" borderId="28" xfId="0" applyFont="1" applyFill="1" applyBorder="1" applyAlignment="1">
      <alignment horizontal="center" vertical="center" wrapText="1" readingOrder="1"/>
    </xf>
    <xf numFmtId="9" fontId="122" fillId="48" borderId="31" xfId="7" applyFont="1" applyFill="1" applyBorder="1" applyAlignment="1">
      <alignment horizontal="center" vertical="center" wrapText="1" readingOrder="1"/>
    </xf>
    <xf numFmtId="178" fontId="124" fillId="0" borderId="0" xfId="0" applyNumberFormat="1" applyFont="1"/>
    <xf numFmtId="178" fontId="97" fillId="0" borderId="0" xfId="0" applyNumberFormat="1" applyFont="1" applyAlignment="1">
      <alignment horizontal="center" readingOrder="1"/>
    </xf>
    <xf numFmtId="0" fontId="115" fillId="0" borderId="0" xfId="0" applyFont="1" applyAlignment="1">
      <alignment horizontal="center" readingOrder="1"/>
    </xf>
    <xf numFmtId="3" fontId="151" fillId="0" borderId="0" xfId="0" applyNumberFormat="1" applyFont="1" applyAlignment="1">
      <alignment horizontal="center" readingOrder="1"/>
    </xf>
    <xf numFmtId="3" fontId="115" fillId="0" borderId="0" xfId="0" applyNumberFormat="1" applyFont="1" applyAlignment="1">
      <alignment horizontal="center" readingOrder="1"/>
    </xf>
    <xf numFmtId="0" fontId="0" fillId="0" borderId="0" xfId="0" applyAlignment="1">
      <alignment wrapText="1"/>
    </xf>
    <xf numFmtId="182" fontId="0" fillId="0" borderId="0" xfId="52" applyNumberFormat="1" applyFont="1"/>
    <xf numFmtId="178" fontId="0" fillId="0" borderId="0" xfId="0" applyNumberFormat="1" applyAlignment="1">
      <alignment horizontal="left"/>
    </xf>
    <xf numFmtId="9" fontId="122" fillId="3" borderId="34" xfId="7" applyFont="1" applyFill="1" applyBorder="1" applyAlignment="1">
      <alignment horizontal="center" vertical="center" wrapText="1" readingOrder="1"/>
    </xf>
    <xf numFmtId="9" fontId="122" fillId="48" borderId="26" xfId="7" applyFont="1" applyFill="1" applyBorder="1" applyAlignment="1">
      <alignment horizontal="center" vertical="center" wrapText="1" readingOrder="1"/>
    </xf>
    <xf numFmtId="9" fontId="90" fillId="47" borderId="3" xfId="2" applyFont="1" applyFill="1" applyBorder="1" applyAlignment="1">
      <alignment horizontal="center" vertical="center" wrapText="1" readingOrder="1"/>
    </xf>
    <xf numFmtId="43" fontId="47" fillId="0" borderId="3" xfId="1" applyFont="1" applyBorder="1" applyAlignment="1">
      <alignment horizontal="right" vertical="center" wrapText="1"/>
    </xf>
    <xf numFmtId="43" fontId="50" fillId="0" borderId="3" xfId="1" applyFont="1" applyBorder="1" applyAlignment="1">
      <alignment horizontal="right" vertical="center" wrapText="1"/>
    </xf>
    <xf numFmtId="9" fontId="119" fillId="40" borderId="3" xfId="7" applyFont="1" applyFill="1" applyBorder="1" applyAlignment="1">
      <alignment horizontal="center" vertical="center" wrapText="1" readingOrder="1"/>
    </xf>
    <xf numFmtId="9" fontId="122" fillId="40" borderId="7" xfId="7" applyFont="1" applyFill="1" applyBorder="1" applyAlignment="1">
      <alignment horizontal="center" vertical="center" wrapText="1" readingOrder="1"/>
    </xf>
    <xf numFmtId="9" fontId="136" fillId="47" borderId="3" xfId="2" applyFont="1" applyFill="1" applyBorder="1" applyAlignment="1">
      <alignment horizontal="center" vertical="center" wrapText="1" readingOrder="1"/>
    </xf>
    <xf numFmtId="178" fontId="92" fillId="4" borderId="3" xfId="4" applyNumberFormat="1" applyFont="1" applyFill="1" applyBorder="1" applyAlignment="1">
      <alignment vertical="center" wrapText="1" readingOrder="1"/>
    </xf>
    <xf numFmtId="0" fontId="136" fillId="44" borderId="3" xfId="0" applyFont="1" applyFill="1" applyBorder="1" applyAlignment="1">
      <alignment vertical="center" wrapText="1"/>
    </xf>
    <xf numFmtId="178" fontId="81" fillId="0" borderId="0" xfId="11" applyNumberFormat="1" applyFont="1" applyBorder="1"/>
    <xf numFmtId="41" fontId="81" fillId="0" borderId="0" xfId="11" applyFont="1" applyBorder="1"/>
    <xf numFmtId="178" fontId="81" fillId="0" borderId="0" xfId="0" applyNumberFormat="1" applyFont="1"/>
    <xf numFmtId="186" fontId="81" fillId="0" borderId="0" xfId="26" applyNumberFormat="1" applyFont="1" applyBorder="1"/>
    <xf numFmtId="186" fontId="81" fillId="0" borderId="0" xfId="26" applyNumberFormat="1" applyFont="1" applyBorder="1" applyAlignment="1">
      <alignment horizontal="right"/>
    </xf>
    <xf numFmtId="187" fontId="81" fillId="0" borderId="0" xfId="26" applyNumberFormat="1" applyFont="1" applyBorder="1"/>
    <xf numFmtId="43" fontId="81" fillId="0" borderId="0" xfId="1" applyFont="1"/>
    <xf numFmtId="171" fontId="81" fillId="0" borderId="0" xfId="1" applyNumberFormat="1" applyFont="1"/>
    <xf numFmtId="182" fontId="81" fillId="0" borderId="0" xfId="52" applyNumberFormat="1" applyFont="1"/>
    <xf numFmtId="0" fontId="81" fillId="0" borderId="0" xfId="0" applyFont="1" applyAlignment="1">
      <alignment wrapText="1"/>
    </xf>
    <xf numFmtId="182" fontId="81" fillId="0" borderId="0" xfId="0" applyNumberFormat="1" applyFont="1"/>
    <xf numFmtId="0" fontId="93" fillId="4" borderId="3" xfId="3" applyFont="1" applyFill="1" applyBorder="1" applyAlignment="1">
      <alignment vertical="center" wrapText="1" readingOrder="1"/>
    </xf>
    <xf numFmtId="0" fontId="154" fillId="0" borderId="0" xfId="0" applyFont="1"/>
    <xf numFmtId="0" fontId="154" fillId="47" borderId="0" xfId="0" applyFont="1" applyFill="1"/>
    <xf numFmtId="180" fontId="104" fillId="0" borderId="4" xfId="0" applyNumberFormat="1" applyFont="1" applyBorder="1" applyAlignment="1">
      <alignment horizontal="right" vertical="center" readingOrder="1"/>
    </xf>
    <xf numFmtId="180" fontId="135" fillId="44" borderId="0" xfId="0" applyNumberFormat="1" applyFont="1" applyFill="1" applyAlignment="1">
      <alignment horizontal="right" vertical="center" readingOrder="1"/>
    </xf>
    <xf numFmtId="180" fontId="135" fillId="4" borderId="0" xfId="0" applyNumberFormat="1" applyFont="1" applyFill="1" applyAlignment="1">
      <alignment horizontal="right" vertical="center" readingOrder="1"/>
    </xf>
    <xf numFmtId="0" fontId="155" fillId="4" borderId="3" xfId="0" applyFont="1" applyFill="1" applyBorder="1" applyAlignment="1">
      <alignment vertical="center" wrapText="1" readingOrder="1"/>
    </xf>
    <xf numFmtId="0" fontId="155" fillId="4" borderId="3" xfId="0" applyFont="1" applyFill="1" applyBorder="1" applyAlignment="1">
      <alignment horizontal="left" vertical="center" wrapText="1" readingOrder="1"/>
    </xf>
    <xf numFmtId="178" fontId="110" fillId="0" borderId="0" xfId="4" applyNumberFormat="1" applyFont="1" applyAlignment="1">
      <alignment vertical="center" wrapText="1" readingOrder="1"/>
    </xf>
    <xf numFmtId="15" fontId="114" fillId="0" borderId="0" xfId="0" applyNumberFormat="1" applyFont="1" applyAlignment="1">
      <alignment horizontal="center" vertical="center" readingOrder="1"/>
    </xf>
    <xf numFmtId="0" fontId="147" fillId="0" borderId="0" xfId="0" applyFont="1" applyAlignment="1">
      <alignment horizontal="left" vertical="top" readingOrder="1"/>
    </xf>
    <xf numFmtId="0" fontId="87" fillId="0" borderId="0" xfId="0" applyFont="1" applyAlignment="1">
      <alignment horizontal="left" vertical="top" readingOrder="1"/>
    </xf>
    <xf numFmtId="178" fontId="93" fillId="0" borderId="3" xfId="0" applyNumberFormat="1" applyFont="1" applyBorder="1" applyAlignment="1">
      <alignment horizontal="right" vertical="center" readingOrder="1"/>
    </xf>
    <xf numFmtId="180" fontId="93" fillId="0" borderId="3" xfId="0" applyNumberFormat="1" applyFont="1" applyBorder="1" applyAlignment="1">
      <alignment horizontal="right" vertical="center" readingOrder="1"/>
    </xf>
    <xf numFmtId="180" fontId="93" fillId="4" borderId="3" xfId="0" applyNumberFormat="1" applyFont="1" applyFill="1" applyBorder="1" applyAlignment="1">
      <alignment horizontal="right" vertical="center" readingOrder="1"/>
    </xf>
    <xf numFmtId="9" fontId="93" fillId="0" borderId="3" xfId="2" applyFont="1" applyFill="1" applyBorder="1" applyAlignment="1">
      <alignment horizontal="center" vertical="center" readingOrder="1"/>
    </xf>
    <xf numFmtId="178" fontId="93" fillId="4" borderId="3" xfId="0" applyNumberFormat="1" applyFont="1" applyFill="1" applyBorder="1" applyAlignment="1">
      <alignment horizontal="right" vertical="center" readingOrder="1"/>
    </xf>
    <xf numFmtId="9" fontId="93" fillId="4" borderId="3" xfId="2" applyFont="1" applyFill="1" applyBorder="1" applyAlignment="1">
      <alignment horizontal="center" vertical="center" readingOrder="1"/>
    </xf>
    <xf numFmtId="178" fontId="113" fillId="43" borderId="3" xfId="0" applyNumberFormat="1" applyFont="1" applyFill="1" applyBorder="1" applyAlignment="1">
      <alignment horizontal="right" vertical="center" readingOrder="1"/>
    </xf>
    <xf numFmtId="180" fontId="113" fillId="43" borderId="3" xfId="0" applyNumberFormat="1" applyFont="1" applyFill="1" applyBorder="1" applyAlignment="1">
      <alignment horizontal="right" vertical="center" readingOrder="1"/>
    </xf>
    <xf numFmtId="9" fontId="113" fillId="43" borderId="3" xfId="2" applyFont="1" applyFill="1" applyBorder="1" applyAlignment="1">
      <alignment horizontal="center" vertical="center" readingOrder="1"/>
    </xf>
    <xf numFmtId="9" fontId="93" fillId="0" borderId="3" xfId="2" applyFont="1" applyBorder="1" applyAlignment="1">
      <alignment horizontal="center" vertical="center" readingOrder="1"/>
    </xf>
    <xf numFmtId="178" fontId="105" fillId="43" borderId="3" xfId="0" applyNumberFormat="1" applyFont="1" applyFill="1" applyBorder="1" applyAlignment="1">
      <alignment horizontal="right" vertical="center" readingOrder="1"/>
    </xf>
    <xf numFmtId="180" fontId="105" fillId="43" borderId="3" xfId="0" applyNumberFormat="1" applyFont="1" applyFill="1" applyBorder="1" applyAlignment="1">
      <alignment horizontal="right" vertical="center" readingOrder="1"/>
    </xf>
    <xf numFmtId="9" fontId="105" fillId="43" borderId="3" xfId="2" applyFont="1" applyFill="1" applyBorder="1" applyAlignment="1">
      <alignment horizontal="center" vertical="center" readingOrder="1"/>
    </xf>
    <xf numFmtId="178" fontId="134" fillId="44" borderId="39" xfId="0" applyNumberFormat="1" applyFont="1" applyFill="1" applyBorder="1" applyAlignment="1">
      <alignment horizontal="right" vertical="center" readingOrder="1"/>
    </xf>
    <xf numFmtId="180" fontId="134" fillId="44" borderId="39" xfId="0" applyNumberFormat="1" applyFont="1" applyFill="1" applyBorder="1" applyAlignment="1">
      <alignment horizontal="right" vertical="center" readingOrder="1"/>
    </xf>
    <xf numFmtId="9" fontId="134" fillId="44" borderId="39" xfId="2" applyFont="1" applyFill="1" applyBorder="1" applyAlignment="1">
      <alignment horizontal="center" vertical="center" readingOrder="1"/>
    </xf>
    <xf numFmtId="178" fontId="93" fillId="4" borderId="7" xfId="0" applyNumberFormat="1" applyFont="1" applyFill="1" applyBorder="1" applyAlignment="1">
      <alignment horizontal="right" vertical="center" readingOrder="1"/>
    </xf>
    <xf numFmtId="180" fontId="93" fillId="4" borderId="7" xfId="0" applyNumberFormat="1" applyFont="1" applyFill="1" applyBorder="1" applyAlignment="1">
      <alignment horizontal="right" vertical="center" readingOrder="1"/>
    </xf>
    <xf numFmtId="178" fontId="113" fillId="45" borderId="3" xfId="0" applyNumberFormat="1" applyFont="1" applyFill="1" applyBorder="1" applyAlignment="1">
      <alignment horizontal="right" vertical="center" readingOrder="1"/>
    </xf>
    <xf numFmtId="180" fontId="113" fillId="45" borderId="3" xfId="0" applyNumberFormat="1" applyFont="1" applyFill="1" applyBorder="1" applyAlignment="1">
      <alignment horizontal="right" vertical="center" readingOrder="1"/>
    </xf>
    <xf numFmtId="9" fontId="113" fillId="45" borderId="3" xfId="2" applyFont="1" applyFill="1" applyBorder="1" applyAlignment="1">
      <alignment horizontal="center" vertical="center" readingOrder="1"/>
    </xf>
    <xf numFmtId="178" fontId="105" fillId="45" borderId="5" xfId="0" applyNumberFormat="1" applyFont="1" applyFill="1" applyBorder="1" applyAlignment="1">
      <alignment horizontal="right" vertical="center" readingOrder="1"/>
    </xf>
    <xf numFmtId="180" fontId="105" fillId="45" borderId="5" xfId="0" applyNumberFormat="1" applyFont="1" applyFill="1" applyBorder="1" applyAlignment="1">
      <alignment horizontal="right" vertical="center" readingOrder="1"/>
    </xf>
    <xf numFmtId="9" fontId="105" fillId="45" borderId="5" xfId="2" applyFont="1" applyFill="1" applyBorder="1" applyAlignment="1">
      <alignment horizontal="center" vertical="center" readingOrder="1"/>
    </xf>
    <xf numFmtId="9" fontId="113" fillId="45" borderId="5" xfId="2" applyFont="1" applyFill="1" applyBorder="1" applyAlignment="1">
      <alignment horizontal="center" vertical="center" readingOrder="1"/>
    </xf>
    <xf numFmtId="178" fontId="113" fillId="45" borderId="5" xfId="0" applyNumberFormat="1" applyFont="1" applyFill="1" applyBorder="1" applyAlignment="1">
      <alignment horizontal="right" vertical="center" readingOrder="1"/>
    </xf>
    <xf numFmtId="178" fontId="134" fillId="44" borderId="25" xfId="0" applyNumberFormat="1" applyFont="1" applyFill="1" applyBorder="1" applyAlignment="1">
      <alignment horizontal="right" vertical="center" readingOrder="1"/>
    </xf>
    <xf numFmtId="180" fontId="134" fillId="44" borderId="25" xfId="0" applyNumberFormat="1" applyFont="1" applyFill="1" applyBorder="1" applyAlignment="1">
      <alignment horizontal="right" vertical="center" readingOrder="1"/>
    </xf>
    <xf numFmtId="180" fontId="113" fillId="45" borderId="5" xfId="0" applyNumberFormat="1" applyFont="1" applyFill="1" applyBorder="1" applyAlignment="1">
      <alignment horizontal="right" vertical="center" readingOrder="1"/>
    </xf>
    <xf numFmtId="178" fontId="134" fillId="44" borderId="29" xfId="0" applyNumberFormat="1" applyFont="1" applyFill="1" applyBorder="1" applyAlignment="1">
      <alignment horizontal="right" vertical="center" readingOrder="1"/>
    </xf>
    <xf numFmtId="180" fontId="134" fillId="44" borderId="29" xfId="0" applyNumberFormat="1" applyFont="1" applyFill="1" applyBorder="1" applyAlignment="1">
      <alignment horizontal="right" vertical="center" readingOrder="1"/>
    </xf>
    <xf numFmtId="9" fontId="134" fillId="44" borderId="29" xfId="2" applyFont="1" applyFill="1" applyBorder="1" applyAlignment="1">
      <alignment horizontal="center" vertical="center" readingOrder="1"/>
    </xf>
    <xf numFmtId="0" fontId="134" fillId="43" borderId="3" xfId="0" applyFont="1" applyFill="1" applyBorder="1" applyAlignment="1">
      <alignment horizontal="center" vertical="center" readingOrder="1"/>
    </xf>
    <xf numFmtId="0" fontId="134" fillId="44" borderId="0" xfId="0" applyFont="1" applyFill="1" applyAlignment="1">
      <alignment horizontal="center" vertical="center" readingOrder="1"/>
    </xf>
    <xf numFmtId="178" fontId="134" fillId="44" borderId="0" xfId="0" applyNumberFormat="1" applyFont="1" applyFill="1" applyAlignment="1">
      <alignment horizontal="right" vertical="center" readingOrder="1"/>
    </xf>
    <xf numFmtId="9" fontId="134" fillId="44" borderId="0" xfId="2" applyFont="1" applyFill="1" applyBorder="1" applyAlignment="1">
      <alignment horizontal="center" vertical="center" readingOrder="1"/>
    </xf>
    <xf numFmtId="178" fontId="155" fillId="4" borderId="3" xfId="0" applyNumberFormat="1" applyFont="1" applyFill="1" applyBorder="1" applyAlignment="1">
      <alignment horizontal="right" vertical="center" readingOrder="1"/>
    </xf>
    <xf numFmtId="180" fontId="155" fillId="4" borderId="3" xfId="0" applyNumberFormat="1" applyFont="1" applyFill="1" applyBorder="1" applyAlignment="1">
      <alignment horizontal="right" vertical="center" readingOrder="1"/>
    </xf>
    <xf numFmtId="9" fontId="155" fillId="4" borderId="3" xfId="2" applyFont="1" applyFill="1" applyBorder="1" applyAlignment="1">
      <alignment horizontal="center" vertical="center" readingOrder="1"/>
    </xf>
    <xf numFmtId="0" fontId="113" fillId="45" borderId="3" xfId="0" applyFont="1" applyFill="1" applyBorder="1" applyAlignment="1">
      <alignment horizontal="left" vertical="center" wrapText="1" readingOrder="1"/>
    </xf>
    <xf numFmtId="180" fontId="113" fillId="45" borderId="3" xfId="0" applyNumberFormat="1" applyFont="1" applyFill="1" applyBorder="1" applyAlignment="1">
      <alignment horizontal="center" vertical="center" readingOrder="1"/>
    </xf>
    <xf numFmtId="0" fontId="113" fillId="45" borderId="5" xfId="0" applyFont="1" applyFill="1" applyBorder="1" applyAlignment="1">
      <alignment horizontal="left" vertical="center" wrapText="1" readingOrder="1"/>
    </xf>
    <xf numFmtId="178" fontId="134" fillId="44" borderId="42" xfId="0" applyNumberFormat="1" applyFont="1" applyFill="1" applyBorder="1" applyAlignment="1">
      <alignment horizontal="right" vertical="center" readingOrder="1"/>
    </xf>
    <xf numFmtId="180" fontId="134" fillId="44" borderId="42" xfId="0" applyNumberFormat="1" applyFont="1" applyFill="1" applyBorder="1" applyAlignment="1">
      <alignment horizontal="right" vertical="center" readingOrder="1"/>
    </xf>
    <xf numFmtId="9" fontId="134" fillId="44" borderId="42" xfId="2" applyFont="1" applyFill="1" applyBorder="1" applyAlignment="1">
      <alignment horizontal="center" vertical="center" readingOrder="1"/>
    </xf>
    <xf numFmtId="178" fontId="93" fillId="0" borderId="7" xfId="0" applyNumberFormat="1" applyFont="1" applyBorder="1" applyAlignment="1">
      <alignment horizontal="right" vertical="center" readingOrder="1"/>
    </xf>
    <xf numFmtId="180" fontId="93" fillId="0" borderId="7" xfId="0" applyNumberFormat="1" applyFont="1" applyBorder="1" applyAlignment="1">
      <alignment horizontal="right" vertical="center" readingOrder="1"/>
    </xf>
    <xf numFmtId="178" fontId="93" fillId="0" borderId="37" xfId="0" applyNumberFormat="1" applyFont="1" applyBorder="1" applyAlignment="1">
      <alignment horizontal="right" vertical="center" readingOrder="1"/>
    </xf>
    <xf numFmtId="180" fontId="93" fillId="0" borderId="37" xfId="0" applyNumberFormat="1" applyFont="1" applyBorder="1" applyAlignment="1">
      <alignment horizontal="right" vertical="center" readingOrder="1"/>
    </xf>
    <xf numFmtId="180" fontId="93" fillId="4" borderId="37" xfId="0" applyNumberFormat="1" applyFont="1" applyFill="1" applyBorder="1" applyAlignment="1">
      <alignment horizontal="right" vertical="center" readingOrder="1"/>
    </xf>
    <xf numFmtId="9" fontId="93" fillId="0" borderId="37" xfId="2" applyFont="1" applyFill="1" applyBorder="1" applyAlignment="1">
      <alignment horizontal="center" vertical="center" readingOrder="1"/>
    </xf>
    <xf numFmtId="9" fontId="93" fillId="0" borderId="37" xfId="2" applyFont="1" applyBorder="1" applyAlignment="1">
      <alignment horizontal="center" vertical="center" readingOrder="1"/>
    </xf>
    <xf numFmtId="178" fontId="134" fillId="44" borderId="24" xfId="0" applyNumberFormat="1" applyFont="1" applyFill="1" applyBorder="1" applyAlignment="1">
      <alignment horizontal="right" vertical="center" readingOrder="1"/>
    </xf>
    <xf numFmtId="0" fontId="147" fillId="0" borderId="0" xfId="0" applyFont="1" applyAlignment="1">
      <alignment horizontal="center" vertical="center" wrapText="1" readingOrder="1"/>
    </xf>
    <xf numFmtId="0" fontId="147" fillId="0" borderId="0" xfId="0" applyFont="1" applyAlignment="1">
      <alignment horizontal="left" vertical="center" wrapText="1" readingOrder="1"/>
    </xf>
    <xf numFmtId="178" fontId="147" fillId="0" borderId="0" xfId="0" applyNumberFormat="1" applyFont="1" applyAlignment="1">
      <alignment horizontal="left" vertical="top" readingOrder="1"/>
    </xf>
    <xf numFmtId="0" fontId="155" fillId="0" borderId="0" xfId="0" applyFont="1" applyAlignment="1">
      <alignment horizontal="left" vertical="top" readingOrder="1"/>
    </xf>
    <xf numFmtId="0" fontId="106" fillId="0" borderId="0" xfId="0" applyFont="1" applyAlignment="1">
      <alignment horizontal="left" vertical="top" readingOrder="1"/>
    </xf>
    <xf numFmtId="9" fontId="93" fillId="0" borderId="7" xfId="2" applyFont="1" applyFill="1" applyBorder="1" applyAlignment="1">
      <alignment horizontal="center" vertical="center" readingOrder="1"/>
    </xf>
    <xf numFmtId="180" fontId="93" fillId="0" borderId="5" xfId="0" applyNumberFormat="1" applyFont="1" applyBorder="1" applyAlignment="1">
      <alignment horizontal="right" vertical="center" readingOrder="1"/>
    </xf>
    <xf numFmtId="9" fontId="93" fillId="0" borderId="5" xfId="2" applyFont="1" applyFill="1" applyBorder="1" applyAlignment="1">
      <alignment horizontal="center" vertical="center" readingOrder="1"/>
    </xf>
    <xf numFmtId="9" fontId="93" fillId="0" borderId="7" xfId="2" applyFont="1" applyBorder="1" applyAlignment="1">
      <alignment horizontal="center" vertical="center" readingOrder="1"/>
    </xf>
    <xf numFmtId="0" fontId="113" fillId="45" borderId="6" xfId="0" applyFont="1" applyFill="1" applyBorder="1" applyAlignment="1">
      <alignment horizontal="left" vertical="center" wrapText="1" readingOrder="1"/>
    </xf>
    <xf numFmtId="178" fontId="113" fillId="45" borderId="6" xfId="0" applyNumberFormat="1" applyFont="1" applyFill="1" applyBorder="1" applyAlignment="1">
      <alignment horizontal="right" vertical="center" readingOrder="1"/>
    </xf>
    <xf numFmtId="180" fontId="113" fillId="45" borderId="6" xfId="0" applyNumberFormat="1" applyFont="1" applyFill="1" applyBorder="1" applyAlignment="1">
      <alignment horizontal="right" vertical="center" readingOrder="1"/>
    </xf>
    <xf numFmtId="9" fontId="113" fillId="45" borderId="6" xfId="2" applyFont="1" applyFill="1" applyBorder="1" applyAlignment="1">
      <alignment horizontal="center" vertical="center" readingOrder="1"/>
    </xf>
    <xf numFmtId="0" fontId="113" fillId="0" borderId="3" xfId="0" applyFont="1" applyBorder="1" applyAlignment="1">
      <alignment horizontal="left" vertical="center" wrapText="1" readingOrder="1"/>
    </xf>
    <xf numFmtId="178" fontId="113" fillId="0" borderId="3" xfId="0" applyNumberFormat="1" applyFont="1" applyBorder="1" applyAlignment="1">
      <alignment horizontal="right" vertical="center" readingOrder="1"/>
    </xf>
    <xf numFmtId="180" fontId="113" fillId="0" borderId="3" xfId="0" applyNumberFormat="1" applyFont="1" applyBorder="1" applyAlignment="1">
      <alignment horizontal="right" vertical="center" readingOrder="1"/>
    </xf>
    <xf numFmtId="180" fontId="113" fillId="4" borderId="3" xfId="0" applyNumberFormat="1" applyFont="1" applyFill="1" applyBorder="1" applyAlignment="1">
      <alignment horizontal="right" vertical="center" readingOrder="1"/>
    </xf>
    <xf numFmtId="9" fontId="113" fillId="4" borderId="3" xfId="2" applyFont="1" applyFill="1" applyBorder="1" applyAlignment="1">
      <alignment horizontal="center" vertical="center" readingOrder="1"/>
    </xf>
    <xf numFmtId="178" fontId="113" fillId="4" borderId="3" xfId="0" applyNumberFormat="1" applyFont="1" applyFill="1" applyBorder="1" applyAlignment="1">
      <alignment horizontal="right" vertical="center" readingOrder="1"/>
    </xf>
    <xf numFmtId="9" fontId="113" fillId="0" borderId="3" xfId="2" applyFont="1" applyFill="1" applyBorder="1" applyAlignment="1">
      <alignment horizontal="center" vertical="center" readingOrder="1"/>
    </xf>
    <xf numFmtId="9" fontId="134" fillId="44" borderId="27" xfId="2" applyFont="1" applyFill="1" applyBorder="1" applyAlignment="1">
      <alignment horizontal="center" vertical="center" readingOrder="1"/>
    </xf>
    <xf numFmtId="0" fontId="134" fillId="44" borderId="25" xfId="0" applyFont="1" applyFill="1" applyBorder="1" applyAlignment="1">
      <alignment horizontal="left" vertical="center" wrapText="1" readingOrder="1"/>
    </xf>
    <xf numFmtId="0" fontId="113" fillId="43" borderId="3" xfId="0" applyFont="1" applyFill="1" applyBorder="1" applyAlignment="1">
      <alignment horizontal="left" vertical="center" wrapText="1" readingOrder="1"/>
    </xf>
    <xf numFmtId="180" fontId="113" fillId="45" borderId="3" xfId="0" applyNumberFormat="1" applyFont="1" applyFill="1" applyBorder="1" applyAlignment="1">
      <alignment horizontal="left" vertical="center" wrapText="1" readingOrder="1"/>
    </xf>
    <xf numFmtId="180" fontId="113" fillId="45" borderId="3" xfId="2" applyNumberFormat="1" applyFont="1" applyFill="1" applyBorder="1" applyAlignment="1">
      <alignment horizontal="right" vertical="center" readingOrder="1"/>
    </xf>
    <xf numFmtId="43" fontId="134" fillId="44" borderId="3" xfId="1" applyFont="1" applyFill="1" applyBorder="1" applyAlignment="1">
      <alignment horizontal="center" vertical="center" readingOrder="1"/>
    </xf>
    <xf numFmtId="9" fontId="134" fillId="44" borderId="3" xfId="2" applyFont="1" applyFill="1" applyBorder="1" applyAlignment="1">
      <alignment horizontal="center" vertical="center" readingOrder="1"/>
    </xf>
    <xf numFmtId="178" fontId="134" fillId="44" borderId="3" xfId="0" applyNumberFormat="1" applyFont="1" applyFill="1" applyBorder="1" applyAlignment="1">
      <alignment horizontal="right" vertical="center" readingOrder="1"/>
    </xf>
    <xf numFmtId="178" fontId="93" fillId="4" borderId="29" xfId="0" applyNumberFormat="1" applyFont="1" applyFill="1" applyBorder="1" applyAlignment="1">
      <alignment horizontal="right" vertical="center" readingOrder="1"/>
    </xf>
    <xf numFmtId="180" fontId="93" fillId="4" borderId="29" xfId="0" applyNumberFormat="1" applyFont="1" applyFill="1" applyBorder="1" applyAlignment="1">
      <alignment horizontal="right" vertical="center" readingOrder="1"/>
    </xf>
    <xf numFmtId="9" fontId="93" fillId="4" borderId="29" xfId="2" applyFont="1" applyFill="1" applyBorder="1" applyAlignment="1">
      <alignment horizontal="center" vertical="center" readingOrder="1"/>
    </xf>
    <xf numFmtId="9" fontId="93" fillId="4" borderId="14" xfId="2" applyFont="1" applyFill="1" applyBorder="1" applyAlignment="1">
      <alignment horizontal="center" vertical="center" readingOrder="1"/>
    </xf>
    <xf numFmtId="9" fontId="134" fillId="44" borderId="56" xfId="2" applyFont="1" applyFill="1" applyBorder="1" applyAlignment="1">
      <alignment horizontal="center" vertical="center" readingOrder="1"/>
    </xf>
    <xf numFmtId="180" fontId="93" fillId="0" borderId="29" xfId="0" applyNumberFormat="1" applyFont="1" applyBorder="1" applyAlignment="1">
      <alignment horizontal="right" vertical="center" readingOrder="1"/>
    </xf>
    <xf numFmtId="9" fontId="93" fillId="0" borderId="29" xfId="2" applyFont="1" applyFill="1" applyBorder="1" applyAlignment="1">
      <alignment horizontal="center" vertical="center" readingOrder="1"/>
    </xf>
    <xf numFmtId="9" fontId="93" fillId="0" borderId="77" xfId="2" applyFont="1" applyFill="1" applyBorder="1" applyAlignment="1">
      <alignment horizontal="center" vertical="center" readingOrder="1"/>
    </xf>
    <xf numFmtId="180" fontId="93" fillId="4" borderId="74" xfId="0" applyNumberFormat="1" applyFont="1" applyFill="1" applyBorder="1" applyAlignment="1">
      <alignment horizontal="right" vertical="center" readingOrder="1"/>
    </xf>
    <xf numFmtId="178" fontId="134" fillId="44" borderId="28" xfId="0" applyNumberFormat="1" applyFont="1" applyFill="1" applyBorder="1" applyAlignment="1">
      <alignment horizontal="right" vertical="center" readingOrder="1"/>
    </xf>
    <xf numFmtId="180" fontId="147" fillId="0" borderId="0" xfId="0" applyNumberFormat="1" applyFont="1" applyAlignment="1">
      <alignment horizontal="left" vertical="top" readingOrder="1"/>
    </xf>
    <xf numFmtId="9" fontId="147" fillId="0" borderId="0" xfId="2" applyFont="1" applyBorder="1" applyAlignment="1">
      <alignment horizontal="center" vertical="top" readingOrder="1"/>
    </xf>
    <xf numFmtId="0" fontId="147" fillId="0" borderId="0" xfId="0" applyFont="1" applyAlignment="1">
      <alignment horizontal="center" vertical="top" readingOrder="1"/>
    </xf>
    <xf numFmtId="0" fontId="134" fillId="44" borderId="24" xfId="0" applyFont="1" applyFill="1" applyBorder="1" applyAlignment="1">
      <alignment horizontal="left" vertical="center" wrapText="1" readingOrder="1"/>
    </xf>
    <xf numFmtId="0" fontId="105" fillId="0" borderId="30" xfId="0" applyFont="1" applyBorder="1" applyAlignment="1">
      <alignment horizontal="left" vertical="center" wrapText="1" readingOrder="1"/>
    </xf>
    <xf numFmtId="178" fontId="105" fillId="0" borderId="7" xfId="0" applyNumberFormat="1" applyFont="1" applyBorder="1" applyAlignment="1">
      <alignment horizontal="right" vertical="center" readingOrder="1"/>
    </xf>
    <xf numFmtId="9" fontId="105" fillId="0" borderId="7" xfId="2" applyFont="1" applyFill="1" applyBorder="1" applyAlignment="1">
      <alignment horizontal="center" vertical="center" readingOrder="1"/>
    </xf>
    <xf numFmtId="180" fontId="105" fillId="0" borderId="7" xfId="0" applyNumberFormat="1" applyFont="1" applyBorder="1" applyAlignment="1">
      <alignment horizontal="right" vertical="center" readingOrder="1"/>
    </xf>
    <xf numFmtId="0" fontId="105" fillId="0" borderId="55" xfId="0" applyFont="1" applyBorder="1" applyAlignment="1">
      <alignment horizontal="left" vertical="center" wrapText="1" readingOrder="1"/>
    </xf>
    <xf numFmtId="1" fontId="147" fillId="0" borderId="7" xfId="0" applyNumberFormat="1" applyFont="1" applyBorder="1" applyAlignment="1">
      <alignment horizontal="center" vertical="center" wrapText="1"/>
    </xf>
    <xf numFmtId="1" fontId="147" fillId="0" borderId="11" xfId="0" applyNumberFormat="1" applyFont="1" applyBorder="1" applyAlignment="1">
      <alignment horizontal="center" vertical="center" wrapText="1"/>
    </xf>
    <xf numFmtId="1" fontId="147" fillId="0" borderId="4" xfId="0" applyNumberFormat="1" applyFont="1" applyBorder="1" applyAlignment="1">
      <alignment horizontal="center" vertical="center" wrapText="1"/>
    </xf>
    <xf numFmtId="1" fontId="147" fillId="4" borderId="4" xfId="0" applyNumberFormat="1" applyFont="1" applyFill="1" applyBorder="1" applyAlignment="1">
      <alignment horizontal="center" vertical="center" wrapText="1"/>
    </xf>
    <xf numFmtId="1" fontId="113" fillId="0" borderId="36" xfId="0" applyNumberFormat="1" applyFont="1" applyBorder="1" applyAlignment="1">
      <alignment horizontal="center" vertical="center" wrapText="1" readingOrder="1"/>
    </xf>
    <xf numFmtId="0" fontId="155" fillId="4" borderId="72" xfId="0" applyFont="1" applyFill="1" applyBorder="1" applyAlignment="1">
      <alignment horizontal="left" vertical="center" wrapText="1" readingOrder="1"/>
    </xf>
    <xf numFmtId="1" fontId="113" fillId="0" borderId="32" xfId="0" applyNumberFormat="1" applyFont="1" applyBorder="1" applyAlignment="1">
      <alignment horizontal="center" vertical="center" wrapText="1" readingOrder="1"/>
    </xf>
    <xf numFmtId="0" fontId="155" fillId="4" borderId="4" xfId="0" applyFont="1" applyFill="1" applyBorder="1" applyAlignment="1">
      <alignment horizontal="left" vertical="center" wrapText="1" readingOrder="1"/>
    </xf>
    <xf numFmtId="1" fontId="147" fillId="0" borderId="3" xfId="0" applyNumberFormat="1" applyFont="1" applyBorder="1" applyAlignment="1">
      <alignment horizontal="center" vertical="center" wrapText="1"/>
    </xf>
    <xf numFmtId="0" fontId="93" fillId="4" borderId="10" xfId="0" applyFont="1" applyFill="1" applyBorder="1" applyAlignment="1">
      <alignment vertical="center" wrapText="1" readingOrder="1"/>
    </xf>
    <xf numFmtId="1" fontId="147" fillId="4" borderId="3" xfId="0" applyNumberFormat="1" applyFont="1" applyFill="1" applyBorder="1" applyAlignment="1">
      <alignment horizontal="center" vertical="center" wrapText="1"/>
    </xf>
    <xf numFmtId="0" fontId="155" fillId="4" borderId="4" xfId="0" applyFont="1" applyFill="1" applyBorder="1" applyAlignment="1">
      <alignment vertical="center" wrapText="1" readingOrder="1"/>
    </xf>
    <xf numFmtId="0" fontId="155" fillId="4" borderId="11" xfId="0" applyFont="1" applyFill="1" applyBorder="1" applyAlignment="1">
      <alignment horizontal="left" vertical="center" wrapText="1" readingOrder="1"/>
    </xf>
    <xf numFmtId="0" fontId="93" fillId="0" borderId="3" xfId="3" applyFont="1" applyBorder="1" applyAlignment="1">
      <alignment vertical="center" wrapText="1" readingOrder="1"/>
    </xf>
    <xf numFmtId="0" fontId="93" fillId="4" borderId="9" xfId="0" applyFont="1" applyFill="1" applyBorder="1" applyAlignment="1">
      <alignment vertical="center" wrapText="1" readingOrder="1"/>
    </xf>
    <xf numFmtId="0" fontId="93" fillId="4" borderId="37" xfId="0" applyFont="1" applyFill="1" applyBorder="1" applyAlignment="1">
      <alignment vertical="center" wrapText="1" readingOrder="1"/>
    </xf>
    <xf numFmtId="0" fontId="93" fillId="0" borderId="72" xfId="0" applyFont="1" applyBorder="1" applyAlignment="1">
      <alignment vertical="center" wrapText="1" readingOrder="1"/>
    </xf>
    <xf numFmtId="0" fontId="93" fillId="0" borderId="4" xfId="0" applyFont="1" applyBorder="1" applyAlignment="1">
      <alignment vertical="center" wrapText="1" readingOrder="1"/>
    </xf>
    <xf numFmtId="0" fontId="147" fillId="0" borderId="0" xfId="0" applyFont="1" applyAlignment="1">
      <alignment vertical="center" wrapText="1"/>
    </xf>
    <xf numFmtId="0" fontId="87" fillId="0" borderId="0" xfId="0" applyFont="1" applyAlignment="1">
      <alignment horizontal="left" vertical="center" wrapText="1"/>
    </xf>
    <xf numFmtId="178" fontId="87" fillId="0" borderId="0" xfId="0" applyNumberFormat="1" applyFont="1"/>
    <xf numFmtId="0" fontId="87" fillId="0" borderId="0" xfId="0" applyFont="1"/>
    <xf numFmtId="0" fontId="87" fillId="0" borderId="0" xfId="0" applyFont="1" applyAlignment="1">
      <alignment horizontal="center" vertical="center" wrapText="1"/>
    </xf>
    <xf numFmtId="3" fontId="87" fillId="0" borderId="0" xfId="0" applyNumberFormat="1" applyFont="1"/>
    <xf numFmtId="1" fontId="87" fillId="0" borderId="0" xfId="0" applyNumberFormat="1" applyFont="1"/>
    <xf numFmtId="9" fontId="87" fillId="0" borderId="0" xfId="2" applyFont="1" applyFill="1" applyBorder="1" applyAlignment="1">
      <alignment horizontal="center"/>
    </xf>
    <xf numFmtId="180" fontId="151" fillId="0" borderId="0" xfId="0" applyNumberFormat="1" applyFont="1"/>
    <xf numFmtId="180" fontId="87" fillId="0" borderId="0" xfId="0" applyNumberFormat="1" applyFont="1"/>
    <xf numFmtId="180" fontId="149" fillId="0" borderId="0" xfId="0" applyNumberFormat="1" applyFont="1"/>
    <xf numFmtId="0" fontId="87" fillId="0" borderId="0" xfId="0" applyFont="1" applyAlignment="1">
      <alignment horizontal="center"/>
    </xf>
    <xf numFmtId="0" fontId="151" fillId="0" borderId="0" xfId="0" applyFont="1"/>
    <xf numFmtId="0" fontId="149" fillId="0" borderId="0" xfId="0" applyFont="1"/>
    <xf numFmtId="43" fontId="87" fillId="0" borderId="0" xfId="0" applyNumberFormat="1" applyFont="1"/>
    <xf numFmtId="9" fontId="87" fillId="0" borderId="0" xfId="2" applyFont="1" applyBorder="1" applyAlignment="1">
      <alignment horizontal="center"/>
    </xf>
    <xf numFmtId="0" fontId="93" fillId="0" borderId="3" xfId="0" applyFont="1" applyBorder="1" applyAlignment="1">
      <alignment horizontal="center" vertical="center" readingOrder="1"/>
    </xf>
    <xf numFmtId="0" fontId="93" fillId="4" borderId="3" xfId="0" applyFont="1" applyFill="1" applyBorder="1" applyAlignment="1">
      <alignment horizontal="center" vertical="center" readingOrder="1"/>
    </xf>
    <xf numFmtId="0" fontId="93" fillId="4" borderId="8" xfId="0" applyFont="1" applyFill="1" applyBorder="1" applyAlignment="1">
      <alignment horizontal="center" vertical="center" readingOrder="1"/>
    </xf>
    <xf numFmtId="0" fontId="155" fillId="4" borderId="3" xfId="0" applyFont="1" applyFill="1" applyBorder="1" applyAlignment="1">
      <alignment horizontal="center" vertical="center" readingOrder="1"/>
    </xf>
    <xf numFmtId="0" fontId="93" fillId="0" borderId="48" xfId="0" applyFont="1" applyBorder="1" applyAlignment="1">
      <alignment horizontal="center" vertical="center" readingOrder="1"/>
    </xf>
    <xf numFmtId="0" fontId="93" fillId="4" borderId="58" xfId="0" applyFont="1" applyFill="1" applyBorder="1" applyAlignment="1">
      <alignment horizontal="center" vertical="center" readingOrder="1"/>
    </xf>
    <xf numFmtId="0" fontId="93" fillId="0" borderId="3" xfId="0" applyFont="1" applyBorder="1" applyAlignment="1">
      <alignment horizontal="center" vertical="center" wrapText="1" readingOrder="1"/>
    </xf>
    <xf numFmtId="0" fontId="155" fillId="4" borderId="3" xfId="0" applyFont="1" applyFill="1" applyBorder="1" applyAlignment="1">
      <alignment horizontal="center" vertical="center" wrapText="1" readingOrder="1"/>
    </xf>
    <xf numFmtId="0" fontId="93" fillId="4" borderId="3" xfId="3" applyFont="1" applyFill="1" applyBorder="1" applyAlignment="1">
      <alignment horizontal="center" vertical="center" readingOrder="1"/>
    </xf>
    <xf numFmtId="0" fontId="93" fillId="4" borderId="10" xfId="0" applyFont="1" applyFill="1" applyBorder="1" applyAlignment="1">
      <alignment horizontal="center" vertical="center" wrapText="1" readingOrder="1"/>
    </xf>
    <xf numFmtId="0" fontId="87" fillId="0" borderId="0" xfId="0" applyFont="1" applyAlignment="1">
      <alignment horizontal="center" vertical="top" readingOrder="1"/>
    </xf>
    <xf numFmtId="0" fontId="116" fillId="4" borderId="0" xfId="0" applyFont="1" applyFill="1" applyAlignment="1">
      <alignment horizontal="center"/>
    </xf>
    <xf numFmtId="0" fontId="104" fillId="4" borderId="0" xfId="0" applyFont="1" applyFill="1" applyAlignment="1">
      <alignment horizontal="center"/>
    </xf>
    <xf numFmtId="180" fontId="93" fillId="4" borderId="3" xfId="0" applyNumberFormat="1" applyFont="1" applyFill="1" applyBorder="1" applyAlignment="1">
      <alignment horizontal="center" vertical="center" wrapText="1" readingOrder="1"/>
    </xf>
    <xf numFmtId="180" fontId="93" fillId="4" borderId="3" xfId="0" applyNumberFormat="1" applyFont="1" applyFill="1" applyBorder="1" applyAlignment="1">
      <alignment horizontal="right" vertical="center" wrapText="1" readingOrder="1"/>
    </xf>
    <xf numFmtId="1" fontId="93" fillId="0" borderId="30" xfId="0" applyNumberFormat="1" applyFont="1" applyBorder="1" applyAlignment="1">
      <alignment horizontal="center" vertical="center" wrapText="1" readingOrder="1"/>
    </xf>
    <xf numFmtId="1" fontId="93" fillId="0" borderId="32" xfId="0" applyNumberFormat="1" applyFont="1" applyBorder="1" applyAlignment="1">
      <alignment horizontal="center" vertical="center" wrapText="1" readingOrder="1"/>
    </xf>
    <xf numFmtId="180" fontId="134" fillId="44" borderId="42" xfId="0" applyNumberFormat="1" applyFont="1" applyFill="1" applyBorder="1" applyAlignment="1">
      <alignment horizontal="center" vertical="center" readingOrder="1"/>
    </xf>
    <xf numFmtId="9" fontId="134" fillId="44" borderId="73" xfId="2" applyFont="1" applyFill="1" applyBorder="1" applyAlignment="1">
      <alignment horizontal="center" vertical="center" readingOrder="1"/>
    </xf>
    <xf numFmtId="178" fontId="90" fillId="0" borderId="80" xfId="0" applyNumberFormat="1" applyFont="1" applyBorder="1" applyAlignment="1">
      <alignment vertical="center" wrapText="1" readingOrder="1"/>
    </xf>
    <xf numFmtId="178" fontId="90" fillId="0" borderId="49" xfId="0" applyNumberFormat="1" applyFont="1" applyBorder="1" applyAlignment="1">
      <alignment vertical="center" wrapText="1" readingOrder="1"/>
    </xf>
    <xf numFmtId="178" fontId="103" fillId="2" borderId="49" xfId="0" applyNumberFormat="1" applyFont="1" applyFill="1" applyBorder="1" applyAlignment="1">
      <alignment vertical="center" wrapText="1" readingOrder="1"/>
    </xf>
    <xf numFmtId="178" fontId="136" fillId="45" borderId="49" xfId="0" applyNumberFormat="1" applyFont="1" applyFill="1" applyBorder="1" applyAlignment="1">
      <alignment vertical="center" wrapText="1" readingOrder="1"/>
    </xf>
    <xf numFmtId="178" fontId="136" fillId="46" borderId="79" xfId="0" applyNumberFormat="1" applyFont="1" applyFill="1" applyBorder="1" applyAlignment="1">
      <alignment vertical="center" wrapText="1" readingOrder="1"/>
    </xf>
    <xf numFmtId="0" fontId="134" fillId="44" borderId="29" xfId="4" applyFont="1" applyFill="1" applyBorder="1" applyAlignment="1">
      <alignment horizontal="center" vertical="center" wrapText="1" readingOrder="1"/>
    </xf>
    <xf numFmtId="0" fontId="134" fillId="44" borderId="81" xfId="0" applyFont="1" applyFill="1" applyBorder="1" applyAlignment="1">
      <alignment horizontal="center" vertical="center" wrapText="1" readingOrder="1"/>
    </xf>
    <xf numFmtId="172" fontId="90" fillId="0" borderId="33" xfId="2" applyNumberFormat="1" applyFont="1" applyBorder="1" applyAlignment="1">
      <alignment horizontal="center" vertical="center" wrapText="1" readingOrder="1"/>
    </xf>
    <xf numFmtId="172" fontId="103" fillId="2" borderId="33" xfId="2" applyNumberFormat="1" applyFont="1" applyFill="1" applyBorder="1" applyAlignment="1">
      <alignment horizontal="center" vertical="center" wrapText="1" readingOrder="1"/>
    </xf>
    <xf numFmtId="172" fontId="136" fillId="45" borderId="33" xfId="2" applyNumberFormat="1" applyFont="1" applyFill="1" applyBorder="1" applyAlignment="1">
      <alignment horizontal="center" vertical="center" wrapText="1" readingOrder="1"/>
    </xf>
    <xf numFmtId="172" fontId="136" fillId="46" borderId="40" xfId="2" applyNumberFormat="1" applyFont="1" applyFill="1" applyBorder="1" applyAlignment="1">
      <alignment horizontal="center" vertical="center" wrapText="1" readingOrder="1"/>
    </xf>
    <xf numFmtId="178" fontId="134" fillId="44" borderId="3" xfId="1" applyNumberFormat="1" applyFont="1" applyFill="1" applyBorder="1" applyAlignment="1">
      <alignment horizontal="center" vertical="center" readingOrder="1"/>
    </xf>
    <xf numFmtId="180" fontId="93" fillId="0" borderId="3" xfId="0" applyNumberFormat="1" applyFont="1" applyBorder="1" applyAlignment="1">
      <alignment horizontal="center" vertical="center" wrapText="1" readingOrder="1"/>
    </xf>
    <xf numFmtId="180" fontId="93" fillId="0" borderId="3" xfId="0" applyNumberFormat="1" applyFont="1" applyBorder="1" applyAlignment="1">
      <alignment horizontal="left" vertical="center" wrapText="1" readingOrder="1"/>
    </xf>
    <xf numFmtId="180" fontId="155" fillId="0" borderId="3" xfId="0" applyNumberFormat="1" applyFont="1" applyBorder="1" applyAlignment="1">
      <alignment horizontal="right" vertical="center" readingOrder="1"/>
    </xf>
    <xf numFmtId="9" fontId="103" fillId="53" borderId="3" xfId="7" applyFont="1" applyFill="1" applyBorder="1" applyAlignment="1">
      <alignment horizontal="center" vertical="center" wrapText="1"/>
    </xf>
    <xf numFmtId="9" fontId="103" fillId="53" borderId="3" xfId="7" applyFont="1" applyFill="1" applyBorder="1" applyAlignment="1">
      <alignment horizontal="center" vertical="center" wrapText="1" readingOrder="1"/>
    </xf>
    <xf numFmtId="9" fontId="120" fillId="52" borderId="3" xfId="7" applyFont="1" applyFill="1" applyBorder="1" applyAlignment="1">
      <alignment horizontal="center" vertical="center" wrapText="1" readingOrder="1"/>
    </xf>
    <xf numFmtId="9" fontId="120" fillId="48" borderId="3" xfId="7" applyFont="1" applyFill="1" applyBorder="1" applyAlignment="1">
      <alignment horizontal="center" vertical="center" wrapText="1" readingOrder="1"/>
    </xf>
    <xf numFmtId="9" fontId="120" fillId="0" borderId="3" xfId="2" applyFont="1" applyFill="1" applyBorder="1" applyAlignment="1">
      <alignment horizontal="center" vertical="center" wrapText="1" readingOrder="1"/>
    </xf>
    <xf numFmtId="9" fontId="120" fillId="40" borderId="7" xfId="7" applyFont="1" applyFill="1" applyBorder="1" applyAlignment="1">
      <alignment horizontal="center" vertical="center" wrapText="1" readingOrder="1"/>
    </xf>
    <xf numFmtId="9" fontId="120" fillId="40" borderId="3" xfId="7" applyFont="1" applyFill="1" applyBorder="1" applyAlignment="1">
      <alignment horizontal="center" vertical="center" wrapText="1" readingOrder="1"/>
    </xf>
    <xf numFmtId="178" fontId="105" fillId="4" borderId="5" xfId="0" applyNumberFormat="1" applyFont="1" applyFill="1" applyBorder="1" applyAlignment="1">
      <alignment horizontal="right" vertical="center" readingOrder="1"/>
    </xf>
    <xf numFmtId="9" fontId="105" fillId="4" borderId="7" xfId="2" applyFont="1" applyFill="1" applyBorder="1" applyAlignment="1">
      <alignment horizontal="center" vertical="center" readingOrder="1"/>
    </xf>
    <xf numFmtId="9" fontId="119" fillId="3" borderId="3" xfId="7" applyFont="1" applyFill="1" applyBorder="1" applyAlignment="1">
      <alignment horizontal="center" vertical="center" wrapText="1" readingOrder="1"/>
    </xf>
    <xf numFmtId="178" fontId="87" fillId="0" borderId="0" xfId="1" applyNumberFormat="1" applyFont="1" applyFill="1" applyAlignment="1"/>
    <xf numFmtId="178" fontId="87" fillId="0" borderId="0" xfId="1" applyNumberFormat="1" applyFont="1" applyAlignment="1"/>
    <xf numFmtId="178" fontId="93" fillId="0" borderId="29" xfId="0" applyNumberFormat="1" applyFont="1" applyBorder="1" applyAlignment="1">
      <alignment horizontal="right" vertical="center" readingOrder="1"/>
    </xf>
    <xf numFmtId="178" fontId="104" fillId="49" borderId="4" xfId="0" applyNumberFormat="1" applyFont="1" applyFill="1" applyBorder="1" applyAlignment="1">
      <alignment horizontal="right" vertical="center" readingOrder="1"/>
    </xf>
    <xf numFmtId="180" fontId="104" fillId="4" borderId="4" xfId="0" applyNumberFormat="1" applyFont="1" applyFill="1" applyBorder="1" applyAlignment="1">
      <alignment horizontal="right" vertical="center" readingOrder="1"/>
    </xf>
    <xf numFmtId="180" fontId="96" fillId="43" borderId="4" xfId="0" applyNumberFormat="1" applyFont="1" applyFill="1" applyBorder="1" applyAlignment="1">
      <alignment horizontal="right" vertical="center" readingOrder="1"/>
    </xf>
    <xf numFmtId="180" fontId="99" fillId="43" borderId="4" xfId="0" applyNumberFormat="1" applyFont="1" applyFill="1" applyBorder="1" applyAlignment="1">
      <alignment horizontal="right" vertical="center" readingOrder="1"/>
    </xf>
    <xf numFmtId="178" fontId="135" fillId="44" borderId="76" xfId="0" applyNumberFormat="1" applyFont="1" applyFill="1" applyBorder="1" applyAlignment="1">
      <alignment horizontal="right" vertical="center" readingOrder="1"/>
    </xf>
    <xf numFmtId="178" fontId="134" fillId="44" borderId="77" xfId="0" applyNumberFormat="1" applyFont="1" applyFill="1" applyBorder="1" applyAlignment="1">
      <alignment horizontal="center" vertical="center" wrapText="1" readingOrder="1"/>
    </xf>
    <xf numFmtId="180" fontId="99" fillId="45" borderId="4" xfId="0" applyNumberFormat="1" applyFont="1" applyFill="1" applyBorder="1" applyAlignment="1">
      <alignment horizontal="right" vertical="center" readingOrder="1"/>
    </xf>
    <xf numFmtId="180" fontId="99" fillId="45" borderId="8" xfId="0" applyNumberFormat="1" applyFont="1" applyFill="1" applyBorder="1" applyAlignment="1">
      <alignment horizontal="right" vertical="center" readingOrder="1"/>
    </xf>
    <xf numFmtId="180" fontId="135" fillId="44" borderId="27" xfId="0" applyNumberFormat="1" applyFont="1" applyFill="1" applyBorder="1" applyAlignment="1">
      <alignment horizontal="right" vertical="center" readingOrder="1"/>
    </xf>
    <xf numFmtId="180" fontId="104" fillId="50" borderId="72" xfId="0" applyNumberFormat="1" applyFont="1" applyFill="1" applyBorder="1" applyAlignment="1">
      <alignment horizontal="right" vertical="center" readingOrder="1"/>
    </xf>
    <xf numFmtId="180" fontId="104" fillId="4" borderId="11" xfId="0" applyNumberFormat="1" applyFont="1" applyFill="1" applyBorder="1" applyAlignment="1">
      <alignment horizontal="right" vertical="center" readingOrder="1"/>
    </xf>
    <xf numFmtId="180" fontId="96" fillId="45" borderId="4" xfId="0" applyNumberFormat="1" applyFont="1" applyFill="1" applyBorder="1" applyAlignment="1">
      <alignment horizontal="right" vertical="center" readingOrder="1"/>
    </xf>
    <xf numFmtId="180" fontId="96" fillId="45" borderId="8" xfId="0" applyNumberFormat="1" applyFont="1" applyFill="1" applyBorder="1" applyAlignment="1">
      <alignment horizontal="right" vertical="center" readingOrder="1"/>
    </xf>
    <xf numFmtId="0" fontId="134" fillId="44" borderId="4" xfId="0" applyFont="1" applyFill="1" applyBorder="1" applyAlignment="1">
      <alignment horizontal="center" vertical="center" wrapText="1" readingOrder="1"/>
    </xf>
    <xf numFmtId="180" fontId="104" fillId="50" borderId="4" xfId="0" applyNumberFormat="1" applyFont="1" applyFill="1" applyBorder="1" applyAlignment="1">
      <alignment horizontal="right" vertical="center" readingOrder="1"/>
    </xf>
    <xf numFmtId="180" fontId="104" fillId="0" borderId="11" xfId="0" applyNumberFormat="1" applyFont="1" applyBorder="1" applyAlignment="1">
      <alignment horizontal="right" vertical="center" readingOrder="1"/>
    </xf>
    <xf numFmtId="180" fontId="104" fillId="51" borderId="4" xfId="0" applyNumberFormat="1" applyFont="1" applyFill="1" applyBorder="1" applyAlignment="1">
      <alignment horizontal="right" vertical="center" readingOrder="1"/>
    </xf>
    <xf numFmtId="180" fontId="96" fillId="45" borderId="57" xfId="0" applyNumberFormat="1" applyFont="1" applyFill="1" applyBorder="1" applyAlignment="1">
      <alignment horizontal="right" vertical="center" readingOrder="1"/>
    </xf>
    <xf numFmtId="180" fontId="104" fillId="51" borderId="11" xfId="0" applyNumberFormat="1" applyFont="1" applyFill="1" applyBorder="1" applyAlignment="1">
      <alignment horizontal="right" vertical="center" readingOrder="1"/>
    </xf>
    <xf numFmtId="180" fontId="104" fillId="51" borderId="72" xfId="0" applyNumberFormat="1" applyFont="1" applyFill="1" applyBorder="1" applyAlignment="1">
      <alignment horizontal="right" vertical="center" readingOrder="1"/>
    </xf>
    <xf numFmtId="178" fontId="135" fillId="44" borderId="27" xfId="0" applyNumberFormat="1" applyFont="1" applyFill="1" applyBorder="1" applyAlignment="1">
      <alignment horizontal="right" vertical="center" readingOrder="1"/>
    </xf>
    <xf numFmtId="0" fontId="134" fillId="44" borderId="72" xfId="0" applyFont="1" applyFill="1" applyBorder="1" applyAlignment="1">
      <alignment horizontal="center" vertical="center" wrapText="1" readingOrder="1"/>
    </xf>
    <xf numFmtId="0" fontId="134" fillId="44" borderId="27" xfId="0" applyFont="1" applyFill="1" applyBorder="1" applyAlignment="1">
      <alignment horizontal="center" vertical="center" wrapText="1" readingOrder="1"/>
    </xf>
    <xf numFmtId="180" fontId="104" fillId="0" borderId="2" xfId="0" applyNumberFormat="1" applyFont="1" applyBorder="1" applyAlignment="1">
      <alignment horizontal="right" vertical="center" readingOrder="1"/>
    </xf>
    <xf numFmtId="180" fontId="96" fillId="45" borderId="9" xfId="0" applyNumberFormat="1" applyFont="1" applyFill="1" applyBorder="1" applyAlignment="1">
      <alignment horizontal="right" vertical="center" readingOrder="1"/>
    </xf>
    <xf numFmtId="180" fontId="96" fillId="45" borderId="0" xfId="0" applyNumberFormat="1" applyFont="1" applyFill="1" applyAlignment="1">
      <alignment horizontal="right" vertical="center" readingOrder="1"/>
    </xf>
    <xf numFmtId="180" fontId="135" fillId="44" borderId="22" xfId="0" applyNumberFormat="1" applyFont="1" applyFill="1" applyBorder="1" applyAlignment="1">
      <alignment horizontal="right" vertical="center" readingOrder="1"/>
    </xf>
    <xf numFmtId="180" fontId="104" fillId="4" borderId="72" xfId="0" applyNumberFormat="1" applyFont="1" applyFill="1" applyBorder="1" applyAlignment="1">
      <alignment horizontal="right" vertical="center" readingOrder="1"/>
    </xf>
    <xf numFmtId="180" fontId="96" fillId="0" borderId="4" xfId="0" applyNumberFormat="1" applyFont="1" applyBorder="1" applyAlignment="1">
      <alignment horizontal="right" vertical="center" readingOrder="1"/>
    </xf>
    <xf numFmtId="178" fontId="104" fillId="0" borderId="11" xfId="0" applyNumberFormat="1" applyFont="1" applyBorder="1" applyAlignment="1">
      <alignment horizontal="right" vertical="center" readingOrder="1"/>
    </xf>
    <xf numFmtId="178" fontId="96" fillId="45" borderId="4" xfId="0" applyNumberFormat="1" applyFont="1" applyFill="1" applyBorder="1" applyAlignment="1">
      <alignment horizontal="right" vertical="center" readingOrder="1"/>
    </xf>
    <xf numFmtId="180" fontId="135" fillId="44" borderId="4" xfId="0" applyNumberFormat="1" applyFont="1" applyFill="1" applyBorder="1" applyAlignment="1">
      <alignment horizontal="right" vertical="center" readingOrder="1"/>
    </xf>
    <xf numFmtId="180" fontId="104" fillId="4" borderId="77" xfId="0" applyNumberFormat="1" applyFont="1" applyFill="1" applyBorder="1" applyAlignment="1">
      <alignment horizontal="right" vertical="center" readingOrder="1"/>
    </xf>
    <xf numFmtId="180" fontId="135" fillId="44" borderId="56" xfId="0" applyNumberFormat="1" applyFont="1" applyFill="1" applyBorder="1" applyAlignment="1">
      <alignment horizontal="right" vertical="center" readingOrder="1"/>
    </xf>
    <xf numFmtId="0" fontId="134" fillId="44" borderId="27" xfId="0" applyFont="1" applyFill="1" applyBorder="1" applyAlignment="1">
      <alignment horizontal="center" vertical="center" readingOrder="1"/>
    </xf>
    <xf numFmtId="180" fontId="104" fillId="0" borderId="77" xfId="0" applyNumberFormat="1" applyFont="1" applyBorder="1" applyAlignment="1">
      <alignment horizontal="right" vertical="center" readingOrder="1"/>
    </xf>
    <xf numFmtId="178" fontId="104" fillId="4" borderId="77" xfId="0" applyNumberFormat="1" applyFont="1" applyFill="1" applyBorder="1" applyAlignment="1">
      <alignment horizontal="right" vertical="center" readingOrder="1"/>
    </xf>
    <xf numFmtId="3" fontId="116" fillId="0" borderId="52" xfId="0" applyNumberFormat="1" applyFont="1" applyBorder="1" applyAlignment="1">
      <alignment horizontal="right" readingOrder="1"/>
    </xf>
    <xf numFmtId="9" fontId="105" fillId="4" borderId="5" xfId="2" applyFont="1" applyFill="1" applyBorder="1" applyAlignment="1">
      <alignment horizontal="center" vertical="center" readingOrder="1"/>
    </xf>
    <xf numFmtId="0" fontId="93" fillId="4" borderId="72" xfId="0" applyFont="1" applyFill="1" applyBorder="1" applyAlignment="1">
      <alignment vertical="center" wrapText="1" readingOrder="1"/>
    </xf>
    <xf numFmtId="0" fontId="134" fillId="4" borderId="16" xfId="0" applyFont="1" applyFill="1" applyBorder="1" applyAlignment="1">
      <alignment horizontal="center" vertical="center" wrapText="1" readingOrder="1"/>
    </xf>
    <xf numFmtId="0" fontId="134" fillId="4" borderId="14" xfId="0" applyFont="1" applyFill="1" applyBorder="1" applyAlignment="1">
      <alignment horizontal="center" vertical="center" readingOrder="1"/>
    </xf>
    <xf numFmtId="0" fontId="134" fillId="4" borderId="74" xfId="0" applyFont="1" applyFill="1" applyBorder="1" applyAlignment="1">
      <alignment horizontal="center" vertical="center" readingOrder="1"/>
    </xf>
    <xf numFmtId="178" fontId="134" fillId="4" borderId="29" xfId="0" applyNumberFormat="1" applyFont="1" applyFill="1" applyBorder="1" applyAlignment="1">
      <alignment horizontal="right" vertical="center" readingOrder="1"/>
    </xf>
    <xf numFmtId="180" fontId="134" fillId="4" borderId="29" xfId="0" applyNumberFormat="1" applyFont="1" applyFill="1" applyBorder="1" applyAlignment="1">
      <alignment horizontal="right" vertical="center" readingOrder="1"/>
    </xf>
    <xf numFmtId="9" fontId="134" fillId="4" borderId="29" xfId="2" applyFont="1" applyFill="1" applyBorder="1" applyAlignment="1">
      <alignment horizontal="center" vertical="center" readingOrder="1"/>
    </xf>
    <xf numFmtId="9" fontId="134" fillId="4" borderId="77" xfId="2" applyFont="1" applyFill="1" applyBorder="1" applyAlignment="1">
      <alignment horizontal="center" vertical="center" readingOrder="1"/>
    </xf>
    <xf numFmtId="0" fontId="93" fillId="4" borderId="4" xfId="0" applyFont="1" applyFill="1" applyBorder="1" applyAlignment="1">
      <alignment horizontal="left" vertical="center" wrapText="1" readingOrder="1"/>
    </xf>
    <xf numFmtId="1" fontId="93" fillId="0" borderId="36" xfId="0" applyNumberFormat="1" applyFont="1" applyBorder="1" applyAlignment="1">
      <alignment horizontal="center" vertical="center" wrapText="1" readingOrder="1"/>
    </xf>
    <xf numFmtId="9" fontId="122" fillId="44" borderId="3" xfId="7" applyFont="1" applyFill="1" applyBorder="1" applyAlignment="1">
      <alignment horizontal="center" vertical="center" wrapText="1" readingOrder="1"/>
    </xf>
    <xf numFmtId="9" fontId="120" fillId="46" borderId="3" xfId="7" applyFont="1" applyFill="1" applyBorder="1" applyAlignment="1">
      <alignment horizontal="center" vertical="center" wrapText="1" readingOrder="1"/>
    </xf>
    <xf numFmtId="9" fontId="119" fillId="0" borderId="3" xfId="2" applyFont="1" applyFill="1" applyBorder="1" applyAlignment="1">
      <alignment horizontal="center" vertical="center" wrapText="1" readingOrder="1"/>
    </xf>
    <xf numFmtId="9" fontId="119" fillId="45" borderId="3" xfId="7" applyFont="1" applyFill="1" applyBorder="1" applyAlignment="1">
      <alignment horizontal="center" vertical="center" wrapText="1" readingOrder="1"/>
    </xf>
    <xf numFmtId="9" fontId="119" fillId="40" borderId="7" xfId="7" applyFont="1" applyFill="1" applyBorder="1" applyAlignment="1">
      <alignment horizontal="center" vertical="center" wrapText="1" readingOrder="1"/>
    </xf>
    <xf numFmtId="178" fontId="93" fillId="3" borderId="3" xfId="0" applyNumberFormat="1" applyFont="1" applyFill="1" applyBorder="1" applyAlignment="1">
      <alignment horizontal="right" vertical="center" readingOrder="1"/>
    </xf>
    <xf numFmtId="0" fontId="93" fillId="4" borderId="10" xfId="0" applyFont="1" applyFill="1" applyBorder="1" applyAlignment="1">
      <alignment horizontal="center" vertical="center" readingOrder="1"/>
    </xf>
    <xf numFmtId="0" fontId="93" fillId="4" borderId="10" xfId="0" applyFont="1" applyFill="1" applyBorder="1" applyAlignment="1">
      <alignment horizontal="left" vertical="center" wrapText="1" readingOrder="1"/>
    </xf>
    <xf numFmtId="180" fontId="93" fillId="54" borderId="3" xfId="0" applyNumberFormat="1" applyFont="1" applyFill="1" applyBorder="1" applyAlignment="1">
      <alignment horizontal="right" vertical="center" readingOrder="1"/>
    </xf>
    <xf numFmtId="178" fontId="93" fillId="54" borderId="3" xfId="0" applyNumberFormat="1" applyFont="1" applyFill="1" applyBorder="1" applyAlignment="1">
      <alignment horizontal="right" vertical="center" readingOrder="1"/>
    </xf>
    <xf numFmtId="180" fontId="155" fillId="54" borderId="3" xfId="0" applyNumberFormat="1" applyFont="1" applyFill="1" applyBorder="1" applyAlignment="1">
      <alignment horizontal="right" vertical="center" readingOrder="1"/>
    </xf>
    <xf numFmtId="180" fontId="93" fillId="54" borderId="7" xfId="0" applyNumberFormat="1" applyFont="1" applyFill="1" applyBorder="1" applyAlignment="1">
      <alignment horizontal="right" vertical="center" readingOrder="1"/>
    </xf>
    <xf numFmtId="180" fontId="93" fillId="54" borderId="37" xfId="0" applyNumberFormat="1" applyFont="1" applyFill="1" applyBorder="1" applyAlignment="1">
      <alignment horizontal="right" vertical="center" readingOrder="1"/>
    </xf>
    <xf numFmtId="0" fontId="93" fillId="0" borderId="7" xfId="0" applyFont="1" applyBorder="1" applyAlignment="1">
      <alignment horizontal="center" vertical="center" readingOrder="1"/>
    </xf>
    <xf numFmtId="180" fontId="110" fillId="0" borderId="11" xfId="0" applyNumberFormat="1" applyFont="1" applyBorder="1" applyAlignment="1">
      <alignment horizontal="right" vertical="center" readingOrder="1"/>
    </xf>
    <xf numFmtId="180" fontId="155" fillId="4" borderId="29" xfId="0" applyNumberFormat="1" applyFont="1" applyFill="1" applyBorder="1" applyAlignment="1">
      <alignment horizontal="right" vertical="center" readingOrder="1"/>
    </xf>
    <xf numFmtId="178" fontId="123" fillId="0" borderId="0" xfId="0" applyNumberFormat="1" applyFont="1"/>
    <xf numFmtId="180" fontId="110" fillId="0" borderId="4" xfId="0" applyNumberFormat="1" applyFont="1" applyBorder="1" applyAlignment="1">
      <alignment horizontal="right" vertical="center" readingOrder="1"/>
    </xf>
    <xf numFmtId="0" fontId="155" fillId="0" borderId="3" xfId="0" applyFont="1" applyBorder="1" applyAlignment="1">
      <alignment vertical="center" wrapText="1" readingOrder="1"/>
    </xf>
    <xf numFmtId="0" fontId="155" fillId="0" borderId="3" xfId="0" applyFont="1" applyBorder="1" applyAlignment="1">
      <alignment horizontal="left" vertical="center" wrapText="1" readingOrder="1"/>
    </xf>
    <xf numFmtId="0" fontId="155" fillId="0" borderId="10" xfId="0" applyFont="1" applyBorder="1" applyAlignment="1">
      <alignment horizontal="left" vertical="center" wrapText="1" readingOrder="1"/>
    </xf>
    <xf numFmtId="171" fontId="87" fillId="0" borderId="0" xfId="1" applyNumberFormat="1" applyFont="1"/>
    <xf numFmtId="171" fontId="87" fillId="0" borderId="0" xfId="0" applyNumberFormat="1" applyFont="1"/>
    <xf numFmtId="0" fontId="93" fillId="0" borderId="8" xfId="0" applyFont="1" applyBorder="1" applyAlignment="1">
      <alignment horizontal="center" vertical="center" readingOrder="1"/>
    </xf>
    <xf numFmtId="0" fontId="81" fillId="0" borderId="0" xfId="0" applyFont="1" applyAlignment="1">
      <alignment horizontal="center"/>
    </xf>
    <xf numFmtId="0" fontId="157" fillId="0" borderId="0" xfId="0" applyFont="1"/>
    <xf numFmtId="180" fontId="93" fillId="0" borderId="3" xfId="0" applyNumberFormat="1" applyFont="1" applyBorder="1" applyAlignment="1">
      <alignment horizontal="center" vertical="center" readingOrder="1"/>
    </xf>
    <xf numFmtId="178" fontId="104" fillId="0" borderId="2" xfId="0" applyNumberFormat="1" applyFont="1" applyBorder="1" applyAlignment="1">
      <alignment horizontal="right" vertical="center" readingOrder="1"/>
    </xf>
    <xf numFmtId="0" fontId="93" fillId="0" borderId="37" xfId="0" applyFont="1" applyBorder="1" applyAlignment="1">
      <alignment horizontal="center" vertical="center" readingOrder="1"/>
    </xf>
    <xf numFmtId="0" fontId="93" fillId="0" borderId="37" xfId="0" applyFont="1" applyBorder="1" applyAlignment="1">
      <alignment vertical="center" wrapText="1" readingOrder="1"/>
    </xf>
    <xf numFmtId="0" fontId="93" fillId="0" borderId="37" xfId="0" applyFont="1" applyBorder="1" applyAlignment="1">
      <alignment horizontal="left" vertical="center" wrapText="1" readingOrder="1"/>
    </xf>
    <xf numFmtId="0" fontId="116" fillId="0" borderId="0" xfId="0" applyFont="1" applyAlignment="1">
      <alignment horizontal="center"/>
    </xf>
    <xf numFmtId="0" fontId="106" fillId="0" borderId="0" xfId="0" applyFont="1" applyAlignment="1">
      <alignment vertical="center" wrapText="1"/>
    </xf>
    <xf numFmtId="0" fontId="116" fillId="0" borderId="11" xfId="0" applyFont="1" applyBorder="1" applyAlignment="1">
      <alignment horizontal="left" vertical="center" wrapText="1"/>
    </xf>
    <xf numFmtId="178" fontId="116" fillId="0" borderId="2" xfId="0" applyNumberFormat="1" applyFont="1" applyBorder="1" applyAlignment="1">
      <alignment horizontal="center" readingOrder="1"/>
    </xf>
    <xf numFmtId="178" fontId="116" fillId="0" borderId="2" xfId="0" applyNumberFormat="1" applyFont="1" applyBorder="1" applyAlignment="1">
      <alignment horizontal="right" readingOrder="1"/>
    </xf>
    <xf numFmtId="3" fontId="116" fillId="0" borderId="2" xfId="0" applyNumberFormat="1" applyFont="1" applyBorder="1" applyAlignment="1">
      <alignment horizontal="right" readingOrder="1"/>
    </xf>
    <xf numFmtId="3" fontId="115" fillId="0" borderId="0" xfId="5" applyNumberFormat="1" applyFont="1" applyAlignment="1">
      <alignment horizontal="left"/>
    </xf>
    <xf numFmtId="0" fontId="134" fillId="44" borderId="3" xfId="0" applyFont="1" applyFill="1" applyBorder="1" applyAlignment="1">
      <alignment horizontal="center" vertical="center" wrapText="1" readingOrder="1"/>
    </xf>
    <xf numFmtId="178" fontId="134" fillId="44" borderId="3" xfId="0" applyNumberFormat="1" applyFont="1" applyFill="1" applyBorder="1" applyAlignment="1">
      <alignment horizontal="center" vertical="center" wrapText="1" readingOrder="1"/>
    </xf>
    <xf numFmtId="9" fontId="134" fillId="44" borderId="3" xfId="2" applyFont="1" applyFill="1" applyBorder="1" applyAlignment="1">
      <alignment horizontal="center" vertical="center" wrapText="1" readingOrder="1"/>
    </xf>
    <xf numFmtId="180" fontId="134" fillId="44" borderId="3" xfId="0" applyNumberFormat="1" applyFont="1" applyFill="1" applyBorder="1" applyAlignment="1">
      <alignment horizontal="right" vertical="center" readingOrder="1"/>
    </xf>
    <xf numFmtId="0" fontId="134" fillId="44" borderId="3" xfId="0" applyFont="1" applyFill="1" applyBorder="1" applyAlignment="1">
      <alignment horizontal="left" vertical="center" wrapText="1" readingOrder="1"/>
    </xf>
    <xf numFmtId="178" fontId="134" fillId="44" borderId="14" xfId="0" applyNumberFormat="1" applyFont="1" applyFill="1" applyBorder="1" applyAlignment="1">
      <alignment horizontal="center" vertical="center" wrapText="1" readingOrder="1"/>
    </xf>
    <xf numFmtId="178" fontId="99" fillId="0" borderId="2" xfId="0" applyNumberFormat="1" applyFont="1" applyBorder="1" applyAlignment="1">
      <alignment horizontal="right" vertical="center" readingOrder="1"/>
    </xf>
    <xf numFmtId="178" fontId="99" fillId="0" borderId="52" xfId="0" applyNumberFormat="1" applyFont="1" applyBorder="1" applyAlignment="1">
      <alignment horizontal="right" vertical="center" readingOrder="1"/>
    </xf>
    <xf numFmtId="178" fontId="135" fillId="44" borderId="22" xfId="0" applyNumberFormat="1" applyFont="1" applyFill="1" applyBorder="1" applyAlignment="1">
      <alignment horizontal="right" vertical="center" readingOrder="1"/>
    </xf>
    <xf numFmtId="9" fontId="105" fillId="0" borderId="31" xfId="2" applyFont="1" applyFill="1" applyBorder="1" applyAlignment="1">
      <alignment horizontal="center" vertical="center" readingOrder="1"/>
    </xf>
    <xf numFmtId="9" fontId="105" fillId="0" borderId="34" xfId="2" applyFont="1" applyFill="1" applyBorder="1" applyAlignment="1">
      <alignment horizontal="center" vertical="center" readingOrder="1"/>
    </xf>
    <xf numFmtId="9" fontId="134" fillId="44" borderId="26" xfId="2" applyFont="1" applyFill="1" applyBorder="1" applyAlignment="1">
      <alignment horizontal="center" vertical="center" readingOrder="1"/>
    </xf>
    <xf numFmtId="9" fontId="116" fillId="0" borderId="47" xfId="2" applyFont="1" applyBorder="1" applyAlignment="1">
      <alignment horizontal="center" readingOrder="1"/>
    </xf>
    <xf numFmtId="9" fontId="116" fillId="0" borderId="48" xfId="2" applyFont="1" applyFill="1" applyBorder="1" applyAlignment="1">
      <alignment horizontal="center" readingOrder="1"/>
    </xf>
    <xf numFmtId="9" fontId="120" fillId="43" borderId="3" xfId="7" applyFont="1" applyFill="1" applyBorder="1" applyAlignment="1">
      <alignment horizontal="center" vertical="center" wrapText="1" readingOrder="1"/>
    </xf>
    <xf numFmtId="9" fontId="119" fillId="3" borderId="34" xfId="7" applyFont="1" applyFill="1" applyBorder="1" applyAlignment="1">
      <alignment horizontal="center" vertical="center" wrapText="1" readingOrder="1"/>
    </xf>
    <xf numFmtId="0" fontId="61" fillId="0" borderId="0" xfId="0" applyFont="1" applyAlignment="1">
      <alignment horizontal="center" vertical="center" wrapText="1" readingOrder="1"/>
    </xf>
    <xf numFmtId="0" fontId="61" fillId="0" borderId="1" xfId="0" applyFont="1" applyBorder="1" applyAlignment="1">
      <alignment horizontal="center" vertical="center" wrapText="1" readingOrder="1"/>
    </xf>
    <xf numFmtId="169" fontId="81" fillId="4" borderId="0" xfId="52" applyFont="1" applyFill="1"/>
    <xf numFmtId="0" fontId="61" fillId="47" borderId="0" xfId="0" applyFont="1" applyFill="1" applyAlignment="1">
      <alignment horizontal="center" vertical="center" wrapText="1" readingOrder="1"/>
    </xf>
    <xf numFmtId="0" fontId="61" fillId="47" borderId="1" xfId="0" applyFont="1" applyFill="1" applyBorder="1" applyAlignment="1">
      <alignment horizontal="center" vertical="center" wrapText="1" readingOrder="1"/>
    </xf>
    <xf numFmtId="185" fontId="62" fillId="47" borderId="1" xfId="0" applyNumberFormat="1" applyFont="1" applyFill="1" applyBorder="1" applyAlignment="1">
      <alignment horizontal="right" vertical="center" wrapText="1" readingOrder="1"/>
    </xf>
    <xf numFmtId="0" fontId="62" fillId="47" borderId="1" xfId="0" applyFont="1" applyFill="1" applyBorder="1" applyAlignment="1">
      <alignment horizontal="center" vertical="center" wrapText="1" readingOrder="1"/>
    </xf>
    <xf numFmtId="0" fontId="62" fillId="47" borderId="1" xfId="0" applyFont="1" applyFill="1" applyBorder="1" applyAlignment="1">
      <alignment horizontal="left" vertical="center" wrapText="1" readingOrder="1"/>
    </xf>
    <xf numFmtId="0" fontId="62" fillId="47" borderId="1" xfId="0" applyFont="1" applyFill="1" applyBorder="1" applyAlignment="1">
      <alignment vertical="center" wrapText="1" readingOrder="1"/>
    </xf>
    <xf numFmtId="0" fontId="61" fillId="0" borderId="1" xfId="0" applyFont="1" applyBorder="1" applyAlignment="1">
      <alignment horizontal="left" vertical="center" wrapText="1" readingOrder="1"/>
    </xf>
    <xf numFmtId="0" fontId="126" fillId="0" borderId="1" xfId="0" applyFont="1" applyBorder="1" applyAlignment="1">
      <alignment horizontal="right" vertical="center" wrapText="1" readingOrder="1"/>
    </xf>
    <xf numFmtId="0" fontId="126" fillId="47" borderId="1" xfId="0" applyFont="1" applyFill="1" applyBorder="1" applyAlignment="1">
      <alignment horizontal="right" vertical="center" wrapText="1" readingOrder="1"/>
    </xf>
    <xf numFmtId="0" fontId="14" fillId="47" borderId="0" xfId="0" applyFont="1" applyFill="1"/>
    <xf numFmtId="6" fontId="90" fillId="0" borderId="3" xfId="0" applyNumberFormat="1" applyFont="1" applyBorder="1" applyAlignment="1">
      <alignment horizontal="right" vertical="center" wrapText="1" readingOrder="1"/>
    </xf>
    <xf numFmtId="177" fontId="143" fillId="0" borderId="0" xfId="0" applyNumberFormat="1" applyFont="1" applyAlignment="1">
      <alignment horizontal="center"/>
    </xf>
    <xf numFmtId="177" fontId="88" fillId="0" borderId="0" xfId="0" applyNumberFormat="1" applyFont="1" applyAlignment="1">
      <alignment horizontal="center" wrapText="1"/>
    </xf>
    <xf numFmtId="0" fontId="118" fillId="44" borderId="57" xfId="0" applyFont="1" applyFill="1" applyBorder="1" applyAlignment="1">
      <alignment horizontal="center" vertical="center" wrapText="1" readingOrder="1"/>
    </xf>
    <xf numFmtId="0" fontId="118" fillId="44" borderId="0" xfId="0" applyFont="1" applyFill="1" applyAlignment="1">
      <alignment horizontal="center" vertical="center" wrapText="1" readingOrder="1"/>
    </xf>
    <xf numFmtId="0" fontId="142" fillId="0" borderId="18" xfId="0" applyFont="1" applyBorder="1" applyAlignment="1">
      <alignment horizontal="left" vertical="center" wrapText="1" readingOrder="1"/>
    </xf>
    <xf numFmtId="0" fontId="142" fillId="0" borderId="19" xfId="0" applyFont="1" applyBorder="1" applyAlignment="1">
      <alignment horizontal="left" vertical="center" wrapText="1" readingOrder="1"/>
    </xf>
    <xf numFmtId="177" fontId="88" fillId="0" borderId="16" xfId="0" applyNumberFormat="1" applyFont="1" applyBorder="1" applyAlignment="1">
      <alignment horizontal="center" wrapText="1"/>
    </xf>
    <xf numFmtId="178" fontId="87" fillId="0" borderId="14" xfId="0" applyNumberFormat="1" applyFont="1" applyBorder="1" applyAlignment="1">
      <alignment horizontal="left" vertical="top" readingOrder="1"/>
    </xf>
    <xf numFmtId="0" fontId="87" fillId="0" borderId="14" xfId="0" applyFont="1" applyBorder="1" applyAlignment="1">
      <alignment horizontal="left" vertical="top" readingOrder="1"/>
    </xf>
    <xf numFmtId="0" fontId="113" fillId="4" borderId="35" xfId="0" applyFont="1" applyFill="1" applyBorder="1" applyAlignment="1">
      <alignment horizontal="center" vertical="center" wrapText="1" readingOrder="1"/>
    </xf>
    <xf numFmtId="0" fontId="113" fillId="4" borderId="50" xfId="0" applyFont="1" applyFill="1" applyBorder="1" applyAlignment="1">
      <alignment horizontal="center" vertical="center" wrapText="1" readingOrder="1"/>
    </xf>
    <xf numFmtId="0" fontId="134" fillId="4" borderId="51" xfId="0" applyFont="1" applyFill="1" applyBorder="1" applyAlignment="1">
      <alignment horizontal="center" vertical="center" wrapText="1" readingOrder="1"/>
    </xf>
    <xf numFmtId="0" fontId="113" fillId="4" borderId="51" xfId="0" applyFont="1" applyFill="1" applyBorder="1" applyAlignment="1">
      <alignment horizontal="center" vertical="center" wrapText="1" readingOrder="1"/>
    </xf>
    <xf numFmtId="0" fontId="113" fillId="4" borderId="3" xfId="0" applyFont="1" applyFill="1" applyBorder="1" applyAlignment="1">
      <alignment horizontal="center" vertical="center" wrapText="1" readingOrder="1"/>
    </xf>
    <xf numFmtId="0" fontId="147" fillId="0" borderId="19" xfId="0" applyFont="1" applyBorder="1" applyAlignment="1">
      <alignment horizontal="left" vertical="top" readingOrder="1"/>
    </xf>
    <xf numFmtId="0" fontId="156" fillId="0" borderId="19" xfId="0" applyFont="1" applyBorder="1" applyAlignment="1">
      <alignment horizontal="left" vertical="top" readingOrder="1"/>
    </xf>
    <xf numFmtId="0" fontId="113" fillId="4" borderId="30" xfId="0" applyFont="1" applyFill="1" applyBorder="1" applyAlignment="1">
      <alignment horizontal="center" vertical="center" wrapText="1" readingOrder="1"/>
    </xf>
    <xf numFmtId="0" fontId="113" fillId="4" borderId="32" xfId="0" applyFont="1" applyFill="1" applyBorder="1" applyAlignment="1">
      <alignment horizontal="center" vertical="center" wrapText="1" readingOrder="1"/>
    </xf>
    <xf numFmtId="0" fontId="113" fillId="4" borderId="44" xfId="0" applyFont="1" applyFill="1" applyBorder="1" applyAlignment="1">
      <alignment horizontal="center" vertical="center" wrapText="1" readingOrder="1"/>
    </xf>
    <xf numFmtId="0" fontId="147" fillId="0" borderId="0" xfId="0" applyFont="1" applyAlignment="1">
      <alignment horizontal="left" vertical="top" readingOrder="1"/>
    </xf>
    <xf numFmtId="0" fontId="156" fillId="0" borderId="0" xfId="0" applyFont="1" applyAlignment="1">
      <alignment horizontal="left" vertical="top" readingOrder="1"/>
    </xf>
    <xf numFmtId="0" fontId="147" fillId="0" borderId="14" xfId="0" applyFont="1" applyBorder="1" applyAlignment="1">
      <alignment horizontal="left" vertical="top" readingOrder="1"/>
    </xf>
    <xf numFmtId="0" fontId="156" fillId="0" borderId="14" xfId="0" applyFont="1" applyBorder="1" applyAlignment="1">
      <alignment horizontal="left" vertical="top" readingOrder="1"/>
    </xf>
    <xf numFmtId="0" fontId="134" fillId="44" borderId="21" xfId="0" applyFont="1" applyFill="1" applyBorder="1" applyAlignment="1">
      <alignment horizontal="center" vertical="center" readingOrder="1"/>
    </xf>
    <xf numFmtId="0" fontId="134" fillId="44" borderId="28" xfId="0" applyFont="1" applyFill="1" applyBorder="1" applyAlignment="1">
      <alignment horizontal="center" vertical="center" readingOrder="1"/>
    </xf>
    <xf numFmtId="0" fontId="113" fillId="0" borderId="13" xfId="0" applyFont="1" applyBorder="1" applyAlignment="1">
      <alignment horizontal="center" vertical="center" readingOrder="1"/>
    </xf>
    <xf numFmtId="0" fontId="113" fillId="0" borderId="14" xfId="0" applyFont="1" applyBorder="1" applyAlignment="1">
      <alignment horizontal="center" vertical="center" readingOrder="1"/>
    </xf>
    <xf numFmtId="0" fontId="113" fillId="0" borderId="15" xfId="0" applyFont="1" applyBorder="1" applyAlignment="1">
      <alignment horizontal="center" vertical="center" readingOrder="1"/>
    </xf>
    <xf numFmtId="0" fontId="113" fillId="0" borderId="16" xfId="0" applyFont="1" applyBorder="1" applyAlignment="1">
      <alignment horizontal="center" vertical="center" readingOrder="1"/>
    </xf>
    <xf numFmtId="0" fontId="113" fillId="0" borderId="0" xfId="0" applyFont="1" applyAlignment="1">
      <alignment horizontal="center" vertical="center" readingOrder="1"/>
    </xf>
    <xf numFmtId="0" fontId="113" fillId="0" borderId="17" xfId="0" applyFont="1" applyBorder="1" applyAlignment="1">
      <alignment horizontal="center" vertical="center" readingOrder="1"/>
    </xf>
    <xf numFmtId="0" fontId="113" fillId="0" borderId="18" xfId="0" applyFont="1" applyBorder="1" applyAlignment="1">
      <alignment horizontal="center" vertical="center" readingOrder="1"/>
    </xf>
    <xf numFmtId="0" fontId="113" fillId="0" borderId="19" xfId="0" applyFont="1" applyBorder="1" applyAlignment="1">
      <alignment horizontal="center" vertical="center" readingOrder="1"/>
    </xf>
    <xf numFmtId="0" fontId="113" fillId="0" borderId="20" xfId="0" applyFont="1" applyBorder="1" applyAlignment="1">
      <alignment horizontal="center" vertical="center" readingOrder="1"/>
    </xf>
    <xf numFmtId="0" fontId="134" fillId="44" borderId="3" xfId="0" applyFont="1" applyFill="1" applyBorder="1" applyAlignment="1">
      <alignment horizontal="center" vertical="center" readingOrder="1"/>
    </xf>
    <xf numFmtId="180" fontId="113" fillId="45" borderId="3" xfId="0" applyNumberFormat="1" applyFont="1" applyFill="1" applyBorder="1" applyAlignment="1">
      <alignment horizontal="center" vertical="center" readingOrder="1"/>
    </xf>
    <xf numFmtId="180" fontId="113" fillId="45" borderId="4" xfId="0" applyNumberFormat="1" applyFont="1" applyFill="1" applyBorder="1" applyAlignment="1">
      <alignment horizontal="center" vertical="center" readingOrder="1"/>
    </xf>
    <xf numFmtId="180" fontId="113" fillId="45" borderId="10" xfId="0" applyNumberFormat="1" applyFont="1" applyFill="1" applyBorder="1" applyAlignment="1">
      <alignment horizontal="center" vertical="center" readingOrder="1"/>
    </xf>
    <xf numFmtId="180" fontId="113" fillId="45" borderId="8" xfId="0" applyNumberFormat="1" applyFont="1" applyFill="1" applyBorder="1" applyAlignment="1">
      <alignment horizontal="center" vertical="center" readingOrder="1"/>
    </xf>
    <xf numFmtId="180" fontId="113" fillId="45" borderId="47" xfId="0" applyNumberFormat="1" applyFont="1" applyFill="1" applyBorder="1" applyAlignment="1">
      <alignment horizontal="center" vertical="center" readingOrder="1"/>
    </xf>
    <xf numFmtId="0" fontId="113" fillId="4" borderId="36" xfId="0" applyFont="1" applyFill="1" applyBorder="1" applyAlignment="1">
      <alignment horizontal="center" vertical="center" wrapText="1" readingOrder="1"/>
    </xf>
    <xf numFmtId="15" fontId="114" fillId="0" borderId="16" xfId="0" applyNumberFormat="1" applyFont="1" applyBorder="1" applyAlignment="1">
      <alignment horizontal="center" vertical="center" readingOrder="1"/>
    </xf>
    <xf numFmtId="15" fontId="114" fillId="0" borderId="0" xfId="0" applyNumberFormat="1" applyFont="1" applyAlignment="1">
      <alignment horizontal="center" vertical="center" readingOrder="1"/>
    </xf>
    <xf numFmtId="15" fontId="152" fillId="0" borderId="0" xfId="0" applyNumberFormat="1" applyFont="1" applyAlignment="1">
      <alignment horizontal="center" vertical="center" readingOrder="1"/>
    </xf>
    <xf numFmtId="177" fontId="114" fillId="0" borderId="16" xfId="0" applyNumberFormat="1" applyFont="1" applyBorder="1" applyAlignment="1">
      <alignment horizontal="center" vertical="center" readingOrder="1"/>
    </xf>
    <xf numFmtId="177" fontId="114" fillId="0" borderId="0" xfId="0" applyNumberFormat="1" applyFont="1" applyAlignment="1">
      <alignment horizontal="center" vertical="center" readingOrder="1"/>
    </xf>
    <xf numFmtId="177" fontId="152" fillId="0" borderId="0" xfId="0" applyNumberFormat="1" applyFont="1" applyAlignment="1">
      <alignment horizontal="center" vertical="center" readingOrder="1"/>
    </xf>
    <xf numFmtId="177" fontId="113" fillId="0" borderId="16" xfId="0" applyNumberFormat="1" applyFont="1" applyBorder="1" applyAlignment="1">
      <alignment horizontal="center" vertical="center" readingOrder="1"/>
    </xf>
    <xf numFmtId="177" fontId="113" fillId="0" borderId="0" xfId="0" applyNumberFormat="1" applyFont="1" applyAlignment="1">
      <alignment horizontal="center" vertical="center" readingOrder="1"/>
    </xf>
    <xf numFmtId="177" fontId="134" fillId="0" borderId="0" xfId="0" applyNumberFormat="1" applyFont="1" applyAlignment="1">
      <alignment horizontal="center" vertical="center" readingOrder="1"/>
    </xf>
    <xf numFmtId="0" fontId="113" fillId="4" borderId="75" xfId="0" applyFont="1" applyFill="1" applyBorder="1" applyAlignment="1">
      <alignment horizontal="center" vertical="center" wrapText="1" readingOrder="1"/>
    </xf>
    <xf numFmtId="0" fontId="113" fillId="4" borderId="43" xfId="0" applyFont="1" applyFill="1" applyBorder="1" applyAlignment="1">
      <alignment horizontal="center" vertical="center" wrapText="1" readingOrder="1"/>
    </xf>
    <xf numFmtId="0" fontId="134" fillId="4" borderId="44" xfId="0" applyFont="1" applyFill="1" applyBorder="1" applyAlignment="1">
      <alignment horizontal="center" vertical="center" wrapText="1" readingOrder="1"/>
    </xf>
    <xf numFmtId="0" fontId="113" fillId="4" borderId="0" xfId="0" applyFont="1" applyFill="1" applyAlignment="1">
      <alignment horizontal="center" vertical="center" wrapText="1" readingOrder="1"/>
    </xf>
    <xf numFmtId="0" fontId="113" fillId="4" borderId="16" xfId="0" applyFont="1" applyFill="1" applyBorder="1" applyAlignment="1">
      <alignment horizontal="center" vertical="center" wrapText="1" readingOrder="1"/>
    </xf>
    <xf numFmtId="0" fontId="113" fillId="3" borderId="0" xfId="0" applyFont="1" applyFill="1" applyAlignment="1">
      <alignment horizontal="center" vertical="center" wrapText="1" readingOrder="1"/>
    </xf>
    <xf numFmtId="0" fontId="113" fillId="4" borderId="45" xfId="0" applyFont="1" applyFill="1" applyBorder="1" applyAlignment="1">
      <alignment horizontal="center" vertical="center" wrapText="1" readingOrder="1"/>
    </xf>
    <xf numFmtId="0" fontId="134" fillId="4" borderId="43" xfId="0" applyFont="1" applyFill="1" applyBorder="1" applyAlignment="1">
      <alignment horizontal="center" vertical="center" wrapText="1" readingOrder="1"/>
    </xf>
    <xf numFmtId="180" fontId="113" fillId="45" borderId="69" xfId="0" applyNumberFormat="1" applyFont="1" applyFill="1" applyBorder="1" applyAlignment="1">
      <alignment horizontal="center" vertical="center" readingOrder="1"/>
    </xf>
    <xf numFmtId="180" fontId="113" fillId="45" borderId="43" xfId="0" applyNumberFormat="1" applyFont="1" applyFill="1" applyBorder="1" applyAlignment="1">
      <alignment horizontal="center" vertical="center" readingOrder="1"/>
    </xf>
    <xf numFmtId="178" fontId="113" fillId="45" borderId="44" xfId="0" applyNumberFormat="1" applyFont="1" applyFill="1" applyBorder="1" applyAlignment="1">
      <alignment horizontal="center" vertical="center" readingOrder="1"/>
    </xf>
    <xf numFmtId="178" fontId="113" fillId="45" borderId="53" xfId="0" applyNumberFormat="1" applyFont="1" applyFill="1" applyBorder="1" applyAlignment="1">
      <alignment horizontal="center" vertical="center" readingOrder="1"/>
    </xf>
    <xf numFmtId="0" fontId="113" fillId="4" borderId="13" xfId="0" applyFont="1" applyFill="1" applyBorder="1" applyAlignment="1">
      <alignment horizontal="center" vertical="center" wrapText="1" readingOrder="1"/>
    </xf>
    <xf numFmtId="0" fontId="134" fillId="4" borderId="18" xfId="0" applyFont="1" applyFill="1" applyBorder="1" applyAlignment="1">
      <alignment horizontal="center" vertical="center" wrapText="1" readingOrder="1"/>
    </xf>
    <xf numFmtId="0" fontId="113" fillId="4" borderId="52" xfId="0" applyFont="1" applyFill="1" applyBorder="1" applyAlignment="1">
      <alignment horizontal="center" vertical="center" wrapText="1" readingOrder="1"/>
    </xf>
    <xf numFmtId="0" fontId="113" fillId="4" borderId="2" xfId="0" applyFont="1" applyFill="1" applyBorder="1" applyAlignment="1">
      <alignment horizontal="center" vertical="center" wrapText="1" readingOrder="1"/>
    </xf>
    <xf numFmtId="180" fontId="113" fillId="45" borderId="5" xfId="0" applyNumberFormat="1" applyFont="1" applyFill="1" applyBorder="1" applyAlignment="1">
      <alignment horizontal="center" vertical="center" readingOrder="1"/>
    </xf>
    <xf numFmtId="0" fontId="113" fillId="45" borderId="4" xfId="0" applyFont="1" applyFill="1" applyBorder="1" applyAlignment="1">
      <alignment horizontal="center" vertical="center" wrapText="1" readingOrder="1"/>
    </xf>
    <xf numFmtId="0" fontId="113" fillId="45" borderId="9" xfId="0" applyFont="1" applyFill="1" applyBorder="1" applyAlignment="1">
      <alignment horizontal="center" vertical="center" wrapText="1" readingOrder="1"/>
    </xf>
    <xf numFmtId="0" fontId="113" fillId="45" borderId="10" xfId="0" applyFont="1" applyFill="1" applyBorder="1" applyAlignment="1">
      <alignment horizontal="center" vertical="center" wrapText="1" readingOrder="1"/>
    </xf>
    <xf numFmtId="0" fontId="113" fillId="45" borderId="8" xfId="0" applyFont="1" applyFill="1" applyBorder="1" applyAlignment="1">
      <alignment horizontal="center" vertical="center" wrapText="1" readingOrder="1"/>
    </xf>
    <xf numFmtId="0" fontId="113" fillId="45" borderId="52" xfId="0" applyFont="1" applyFill="1" applyBorder="1" applyAlignment="1">
      <alignment horizontal="center" vertical="center" wrapText="1" readingOrder="1"/>
    </xf>
    <xf numFmtId="0" fontId="113" fillId="45" borderId="47" xfId="0" applyFont="1" applyFill="1" applyBorder="1" applyAlignment="1">
      <alignment horizontal="center" vertical="center" wrapText="1" readingOrder="1"/>
    </xf>
    <xf numFmtId="0" fontId="113" fillId="43" borderId="4" xfId="0" applyFont="1" applyFill="1" applyBorder="1" applyAlignment="1">
      <alignment horizontal="center" vertical="center" wrapText="1" readingOrder="1"/>
    </xf>
    <xf numFmtId="0" fontId="113" fillId="43" borderId="9" xfId="0" applyFont="1" applyFill="1" applyBorder="1" applyAlignment="1">
      <alignment horizontal="center" vertical="center" wrapText="1" readingOrder="1"/>
    </xf>
    <xf numFmtId="0" fontId="113" fillId="43" borderId="10" xfId="0" applyFont="1" applyFill="1" applyBorder="1" applyAlignment="1">
      <alignment horizontal="center" vertical="center" wrapText="1" readingOrder="1"/>
    </xf>
    <xf numFmtId="0" fontId="134" fillId="44" borderId="22" xfId="0" applyFont="1" applyFill="1" applyBorder="1" applyAlignment="1">
      <alignment horizontal="center" vertical="center" readingOrder="1"/>
    </xf>
    <xf numFmtId="0" fontId="113" fillId="43" borderId="3" xfId="0" applyFont="1" applyFill="1" applyBorder="1" applyAlignment="1">
      <alignment horizontal="center" vertical="center" wrapText="1" readingOrder="1"/>
    </xf>
    <xf numFmtId="0" fontId="134" fillId="44" borderId="19" xfId="0" applyFont="1" applyFill="1" applyBorder="1" applyAlignment="1">
      <alignment horizontal="center" vertical="center" wrapText="1" readingOrder="1"/>
    </xf>
    <xf numFmtId="0" fontId="113" fillId="43" borderId="57" xfId="0" applyFont="1" applyFill="1" applyBorder="1" applyAlignment="1">
      <alignment horizontal="center" vertical="center" wrapText="1" readingOrder="1"/>
    </xf>
    <xf numFmtId="0" fontId="113" fillId="43" borderId="0" xfId="0" applyFont="1" applyFill="1" applyAlignment="1">
      <alignment horizontal="center" vertical="center" wrapText="1" readingOrder="1"/>
    </xf>
    <xf numFmtId="0" fontId="113" fillId="43" borderId="12" xfId="0" applyFont="1" applyFill="1" applyBorder="1" applyAlignment="1">
      <alignment horizontal="center" vertical="center" wrapText="1" readingOrder="1"/>
    </xf>
    <xf numFmtId="0" fontId="113" fillId="43" borderId="8" xfId="0" applyFont="1" applyFill="1" applyBorder="1" applyAlignment="1">
      <alignment horizontal="center" vertical="center" wrapText="1" readingOrder="1"/>
    </xf>
    <xf numFmtId="0" fontId="113" fillId="43" borderId="52" xfId="0" applyFont="1" applyFill="1" applyBorder="1" applyAlignment="1">
      <alignment horizontal="center" vertical="center" wrapText="1" readingOrder="1"/>
    </xf>
    <xf numFmtId="0" fontId="113" fillId="43" borderId="47" xfId="0" applyFont="1" applyFill="1" applyBorder="1" applyAlignment="1">
      <alignment horizontal="center" vertical="center" wrapText="1" readingOrder="1"/>
    </xf>
    <xf numFmtId="0" fontId="113" fillId="43" borderId="11" xfId="0" applyFont="1" applyFill="1" applyBorder="1" applyAlignment="1">
      <alignment horizontal="center" vertical="center" wrapText="1" readingOrder="1"/>
    </xf>
    <xf numFmtId="0" fontId="113" fillId="43" borderId="2" xfId="0" applyFont="1" applyFill="1" applyBorder="1" applyAlignment="1">
      <alignment horizontal="center" vertical="center" wrapText="1" readingOrder="1"/>
    </xf>
    <xf numFmtId="0" fontId="113" fillId="43" borderId="48" xfId="0" applyFont="1" applyFill="1" applyBorder="1" applyAlignment="1">
      <alignment horizontal="center" vertical="center" wrapText="1" readingOrder="1"/>
    </xf>
    <xf numFmtId="0" fontId="147" fillId="0" borderId="13" xfId="0" applyFont="1" applyBorder="1" applyAlignment="1">
      <alignment horizontal="left" vertical="top" readingOrder="1"/>
    </xf>
    <xf numFmtId="0" fontId="147" fillId="0" borderId="17" xfId="0" applyFont="1" applyBorder="1" applyAlignment="1">
      <alignment horizontal="left" vertical="top" readingOrder="1"/>
    </xf>
    <xf numFmtId="180" fontId="113" fillId="0" borderId="3" xfId="0" applyNumberFormat="1" applyFont="1" applyBorder="1" applyAlignment="1">
      <alignment horizontal="center" vertical="center" readingOrder="1"/>
    </xf>
    <xf numFmtId="180" fontId="113" fillId="43" borderId="4" xfId="0" applyNumberFormat="1" applyFont="1" applyFill="1" applyBorder="1" applyAlignment="1">
      <alignment horizontal="center" vertical="center" readingOrder="1"/>
    </xf>
    <xf numFmtId="180" fontId="113" fillId="43" borderId="10" xfId="0" applyNumberFormat="1" applyFont="1" applyFill="1" applyBorder="1" applyAlignment="1">
      <alignment horizontal="center" vertical="center" readingOrder="1"/>
    </xf>
    <xf numFmtId="0" fontId="147" fillId="0" borderId="22" xfId="0" applyFont="1" applyBorder="1" applyAlignment="1">
      <alignment horizontal="left" vertical="top" readingOrder="1"/>
    </xf>
    <xf numFmtId="0" fontId="156" fillId="0" borderId="22" xfId="0" applyFont="1" applyBorder="1" applyAlignment="1">
      <alignment horizontal="left" vertical="top" readingOrder="1"/>
    </xf>
    <xf numFmtId="0" fontId="134" fillId="44" borderId="76" xfId="0" applyFont="1" applyFill="1" applyBorder="1" applyAlignment="1">
      <alignment horizontal="center" vertical="center" readingOrder="1"/>
    </xf>
    <xf numFmtId="0" fontId="134" fillId="44" borderId="78" xfId="0" applyFont="1" applyFill="1" applyBorder="1" applyAlignment="1">
      <alignment horizontal="center" vertical="center" readingOrder="1"/>
    </xf>
    <xf numFmtId="0" fontId="134" fillId="44" borderId="53" xfId="0" applyFont="1" applyFill="1" applyBorder="1" applyAlignment="1">
      <alignment horizontal="center" vertical="center" readingOrder="1"/>
    </xf>
    <xf numFmtId="0" fontId="134" fillId="44" borderId="18" xfId="0" applyFont="1" applyFill="1" applyBorder="1" applyAlignment="1">
      <alignment horizontal="center" vertical="center" readingOrder="1"/>
    </xf>
    <xf numFmtId="0" fontId="134" fillId="44" borderId="19" xfId="0" applyFont="1" applyFill="1" applyBorder="1" applyAlignment="1">
      <alignment horizontal="center" vertical="center" readingOrder="1"/>
    </xf>
    <xf numFmtId="0" fontId="134" fillId="44" borderId="71" xfId="0" applyFont="1" applyFill="1" applyBorder="1" applyAlignment="1">
      <alignment horizontal="center" vertical="center" readingOrder="1"/>
    </xf>
    <xf numFmtId="0" fontId="134" fillId="44" borderId="13" xfId="0" applyFont="1" applyFill="1" applyBorder="1" applyAlignment="1">
      <alignment horizontal="center" vertical="center" readingOrder="1"/>
    </xf>
    <xf numFmtId="0" fontId="134" fillId="44" borderId="14" xfId="0" applyFont="1" applyFill="1" applyBorder="1" applyAlignment="1">
      <alignment horizontal="center" vertical="center" readingOrder="1"/>
    </xf>
    <xf numFmtId="0" fontId="134" fillId="44" borderId="74" xfId="0" applyFont="1" applyFill="1" applyBorder="1" applyAlignment="1">
      <alignment horizontal="center" vertical="center" readingOrder="1"/>
    </xf>
    <xf numFmtId="0" fontId="134" fillId="44" borderId="23" xfId="0" applyFont="1" applyFill="1" applyBorder="1" applyAlignment="1">
      <alignment horizontal="center" vertical="center" readingOrder="1"/>
    </xf>
    <xf numFmtId="0" fontId="93" fillId="0" borderId="69" xfId="0" applyFont="1" applyBorder="1" applyAlignment="1">
      <alignment horizontal="center" vertical="center" wrapText="1"/>
    </xf>
    <xf numFmtId="0" fontId="93" fillId="0" borderId="47" xfId="0" applyFont="1" applyBorder="1" applyAlignment="1">
      <alignment horizontal="center" vertical="center" wrapText="1"/>
    </xf>
    <xf numFmtId="178" fontId="113" fillId="45" borderId="8" xfId="0" applyNumberFormat="1" applyFont="1" applyFill="1" applyBorder="1" applyAlignment="1">
      <alignment horizontal="center" vertical="center" readingOrder="1"/>
    </xf>
    <xf numFmtId="178" fontId="113" fillId="45" borderId="47" xfId="0" applyNumberFormat="1" applyFont="1" applyFill="1" applyBorder="1" applyAlignment="1">
      <alignment horizontal="center" vertical="center" readingOrder="1"/>
    </xf>
    <xf numFmtId="0" fontId="68" fillId="0" borderId="52" xfId="4" applyFont="1" applyBorder="1" applyAlignment="1">
      <alignment horizontal="left" vertical="center"/>
    </xf>
    <xf numFmtId="0" fontId="68" fillId="0" borderId="47" xfId="4" applyFont="1" applyBorder="1" applyAlignment="1">
      <alignment horizontal="left" vertical="center"/>
    </xf>
    <xf numFmtId="0" fontId="68" fillId="0" borderId="0" xfId="4" applyFont="1" applyAlignment="1">
      <alignment horizontal="left" vertical="center"/>
    </xf>
    <xf numFmtId="0" fontId="68" fillId="0" borderId="12" xfId="4" applyFont="1" applyBorder="1" applyAlignment="1">
      <alignment horizontal="left" vertical="center"/>
    </xf>
    <xf numFmtId="0" fontId="68" fillId="0" borderId="2" xfId="4" applyFont="1" applyBorder="1" applyAlignment="1">
      <alignment horizontal="left" vertical="center"/>
    </xf>
    <xf numFmtId="0" fontId="68" fillId="0" borderId="48" xfId="4" applyFont="1" applyBorder="1" applyAlignment="1">
      <alignment horizontal="left" vertical="center"/>
    </xf>
    <xf numFmtId="0" fontId="45" fillId="0" borderId="32" xfId="4" applyFont="1" applyBorder="1" applyAlignment="1">
      <alignment horizontal="left" wrapText="1"/>
    </xf>
    <xf numFmtId="0" fontId="45" fillId="0" borderId="10" xfId="4" applyFont="1" applyBorder="1" applyAlignment="1">
      <alignment horizontal="left" wrapText="1"/>
    </xf>
    <xf numFmtId="0" fontId="45" fillId="0" borderId="3" xfId="4" applyFont="1" applyBorder="1" applyAlignment="1">
      <alignment horizontal="left" wrapText="1"/>
    </xf>
    <xf numFmtId="0" fontId="45" fillId="0" borderId="33" xfId="4" applyFont="1" applyBorder="1" applyAlignment="1">
      <alignment horizontal="left" wrapText="1"/>
    </xf>
    <xf numFmtId="0" fontId="45" fillId="0" borderId="38" xfId="4" applyFont="1" applyBorder="1" applyAlignment="1">
      <alignment horizontal="left" wrapText="1"/>
    </xf>
    <xf numFmtId="0" fontId="45" fillId="0" borderId="53" xfId="4" applyFont="1" applyBorder="1" applyAlignment="1">
      <alignment horizontal="left" wrapText="1"/>
    </xf>
    <xf numFmtId="0" fontId="45" fillId="0" borderId="39" xfId="4" applyFont="1" applyBorder="1" applyAlignment="1">
      <alignment horizontal="left" wrapText="1"/>
    </xf>
    <xf numFmtId="0" fontId="45" fillId="0" borderId="40" xfId="4" applyFont="1" applyBorder="1" applyAlignment="1">
      <alignment horizontal="left" wrapText="1"/>
    </xf>
    <xf numFmtId="0" fontId="68" fillId="0" borderId="3" xfId="4" applyFont="1" applyBorder="1" applyAlignment="1">
      <alignment horizontal="left" vertical="center"/>
    </xf>
    <xf numFmtId="0" fontId="68" fillId="0" borderId="38" xfId="4" applyFont="1" applyBorder="1" applyAlignment="1">
      <alignment horizontal="center"/>
    </xf>
    <xf numFmtId="0" fontId="68" fillId="0" borderId="53" xfId="4" applyFont="1" applyBorder="1" applyAlignment="1">
      <alignment horizontal="center"/>
    </xf>
    <xf numFmtId="0" fontId="68" fillId="0" borderId="39" xfId="4" applyFont="1" applyBorder="1" applyAlignment="1">
      <alignment horizontal="center"/>
    </xf>
    <xf numFmtId="0" fontId="68" fillId="0" borderId="42" xfId="4" applyFont="1" applyBorder="1" applyAlignment="1">
      <alignment horizontal="center"/>
    </xf>
    <xf numFmtId="0" fontId="68" fillId="0" borderId="30" xfId="4" applyFont="1" applyBorder="1" applyAlignment="1">
      <alignment horizontal="left" vertical="center" wrapText="1"/>
    </xf>
    <xf numFmtId="0" fontId="68" fillId="0" borderId="48" xfId="4" applyFont="1" applyBorder="1" applyAlignment="1">
      <alignment horizontal="left" vertical="center" wrapText="1"/>
    </xf>
    <xf numFmtId="0" fontId="68" fillId="0" borderId="7" xfId="4" applyFont="1" applyBorder="1" applyAlignment="1">
      <alignment horizontal="left" vertical="center" wrapText="1"/>
    </xf>
    <xf numFmtId="0" fontId="68" fillId="0" borderId="32" xfId="4" applyFont="1" applyBorder="1" applyAlignment="1">
      <alignment horizontal="left" vertical="center" wrapText="1"/>
    </xf>
    <xf numFmtId="0" fontId="68" fillId="0" borderId="10" xfId="4" applyFont="1" applyBorder="1" applyAlignment="1">
      <alignment horizontal="left" vertical="center" wrapText="1"/>
    </xf>
    <xf numFmtId="0" fontId="68" fillId="0" borderId="3" xfId="4" applyFont="1" applyBorder="1" applyAlignment="1">
      <alignment horizontal="left" vertical="center" wrapText="1"/>
    </xf>
    <xf numFmtId="0" fontId="68" fillId="0" borderId="32" xfId="4" applyFont="1" applyBorder="1" applyAlignment="1">
      <alignment horizontal="left" vertical="center"/>
    </xf>
    <xf numFmtId="0" fontId="68" fillId="0" borderId="10" xfId="4" applyFont="1" applyBorder="1" applyAlignment="1">
      <alignment horizontal="left" vertical="center"/>
    </xf>
    <xf numFmtId="0" fontId="54" fillId="0" borderId="0" xfId="4" applyFont="1" applyAlignment="1" applyProtection="1">
      <alignment horizontal="left" vertical="center" wrapText="1" readingOrder="1"/>
      <protection locked="0"/>
    </xf>
    <xf numFmtId="0" fontId="43" fillId="0" borderId="24" xfId="4" applyFont="1" applyBorder="1" applyAlignment="1">
      <alignment horizontal="center" vertical="center" wrapText="1"/>
    </xf>
    <xf numFmtId="0" fontId="43" fillId="0" borderId="28" xfId="4" applyFont="1" applyBorder="1" applyAlignment="1">
      <alignment horizontal="center" vertical="center" wrapText="1"/>
    </xf>
    <xf numFmtId="0" fontId="43" fillId="0" borderId="25" xfId="4" applyFont="1" applyBorder="1" applyAlignment="1">
      <alignment horizontal="center" vertical="center" wrapText="1"/>
    </xf>
    <xf numFmtId="0" fontId="43" fillId="0" borderId="24" xfId="4" applyFont="1" applyBorder="1" applyAlignment="1">
      <alignment horizontal="center" vertical="center"/>
    </xf>
    <xf numFmtId="0" fontId="43" fillId="0" borderId="28" xfId="4" applyFont="1" applyBorder="1" applyAlignment="1">
      <alignment horizontal="center" vertical="center"/>
    </xf>
    <xf numFmtId="0" fontId="43" fillId="0" borderId="25" xfId="4" applyFont="1" applyBorder="1" applyAlignment="1">
      <alignment horizontal="center" vertical="center"/>
    </xf>
    <xf numFmtId="0" fontId="43" fillId="0" borderId="26" xfId="4" applyFont="1" applyBorder="1" applyAlignment="1">
      <alignment horizontal="center" vertical="center"/>
    </xf>
    <xf numFmtId="0" fontId="45" fillId="0" borderId="30" xfId="4" applyFont="1" applyBorder="1" applyAlignment="1">
      <alignment horizontal="left" wrapText="1"/>
    </xf>
    <xf numFmtId="0" fontId="45" fillId="0" borderId="48" xfId="4" applyFont="1" applyBorder="1" applyAlignment="1">
      <alignment horizontal="left" wrapText="1"/>
    </xf>
    <xf numFmtId="0" fontId="45" fillId="0" borderId="7" xfId="4" applyFont="1" applyBorder="1" applyAlignment="1">
      <alignment horizontal="left" wrapText="1"/>
    </xf>
    <xf numFmtId="0" fontId="45" fillId="0" borderId="31" xfId="4" applyFont="1" applyBorder="1" applyAlignment="1">
      <alignment horizontal="left" wrapText="1"/>
    </xf>
    <xf numFmtId="43" fontId="45" fillId="0" borderId="32" xfId="4" applyNumberFormat="1" applyFont="1" applyBorder="1" applyAlignment="1">
      <alignment horizontal="left" wrapText="1"/>
    </xf>
    <xf numFmtId="43" fontId="45" fillId="0" borderId="10" xfId="4" applyNumberFormat="1" applyFont="1" applyBorder="1" applyAlignment="1">
      <alignment horizontal="left" wrapText="1"/>
    </xf>
    <xf numFmtId="43" fontId="45" fillId="0" borderId="3" xfId="4" applyNumberFormat="1" applyFont="1" applyBorder="1" applyAlignment="1">
      <alignment horizontal="left" wrapText="1"/>
    </xf>
    <xf numFmtId="43" fontId="45" fillId="0" borderId="33" xfId="4" applyNumberFormat="1" applyFont="1" applyBorder="1" applyAlignment="1">
      <alignment horizontal="left" wrapText="1"/>
    </xf>
    <xf numFmtId="4" fontId="54" fillId="0" borderId="0" xfId="4" applyNumberFormat="1" applyFont="1" applyAlignment="1" applyProtection="1">
      <alignment horizontal="left" vertical="center" wrapText="1" readingOrder="1"/>
      <protection locked="0"/>
    </xf>
    <xf numFmtId="0" fontId="46" fillId="0" borderId="13" xfId="4" applyBorder="1" applyAlignment="1">
      <alignment horizontal="center"/>
    </xf>
    <xf numFmtId="0" fontId="46" fillId="0" borderId="14" xfId="4" applyBorder="1" applyAlignment="1">
      <alignment horizontal="center"/>
    </xf>
    <xf numFmtId="0" fontId="46" fillId="0" borderId="15" xfId="4" applyBorder="1" applyAlignment="1">
      <alignment horizontal="center"/>
    </xf>
    <xf numFmtId="0" fontId="46" fillId="0" borderId="16" xfId="4" applyBorder="1" applyAlignment="1">
      <alignment horizontal="center"/>
    </xf>
    <xf numFmtId="0" fontId="46" fillId="0" borderId="0" xfId="4" applyAlignment="1">
      <alignment horizontal="center"/>
    </xf>
    <xf numFmtId="0" fontId="46" fillId="0" borderId="17" xfId="4" applyBorder="1" applyAlignment="1">
      <alignment horizontal="center"/>
    </xf>
    <xf numFmtId="0" fontId="50" fillId="0" borderId="13" xfId="4" applyFont="1" applyBorder="1" applyAlignment="1">
      <alignment horizontal="center" vertical="center" wrapText="1"/>
    </xf>
    <xf numFmtId="0" fontId="50" fillId="0" borderId="14" xfId="4" applyFont="1" applyBorder="1" applyAlignment="1">
      <alignment horizontal="center" vertical="center" wrapText="1"/>
    </xf>
    <xf numFmtId="0" fontId="50" fillId="0" borderId="15" xfId="4" applyFont="1" applyBorder="1" applyAlignment="1">
      <alignment horizontal="center" vertical="center" wrapText="1"/>
    </xf>
    <xf numFmtId="0" fontId="50" fillId="0" borderId="16" xfId="27" applyFont="1" applyBorder="1" applyAlignment="1">
      <alignment horizontal="center" vertical="center" wrapText="1"/>
    </xf>
    <xf numFmtId="0" fontId="50" fillId="0" borderId="0" xfId="27" applyFont="1" applyAlignment="1">
      <alignment horizontal="center" vertical="center" wrapText="1"/>
    </xf>
    <xf numFmtId="0" fontId="50" fillId="0" borderId="17" xfId="27" applyFont="1" applyBorder="1" applyAlignment="1">
      <alignment horizontal="center" vertical="center" wrapText="1"/>
    </xf>
    <xf numFmtId="0" fontId="50" fillId="0" borderId="16" xfId="4" applyFont="1" applyBorder="1" applyAlignment="1">
      <alignment horizontal="center" vertical="center" wrapText="1"/>
    </xf>
    <xf numFmtId="0" fontId="50" fillId="0" borderId="0" xfId="4" applyFont="1" applyAlignment="1">
      <alignment horizontal="center" vertical="center" wrapText="1"/>
    </xf>
    <xf numFmtId="0" fontId="50" fillId="0" borderId="17" xfId="4" applyFont="1" applyBorder="1" applyAlignment="1">
      <alignment horizontal="center" vertical="center" wrapText="1"/>
    </xf>
    <xf numFmtId="0" fontId="50" fillId="0" borderId="18" xfId="4" applyFont="1" applyBorder="1" applyAlignment="1">
      <alignment horizontal="center" vertical="center" wrapText="1"/>
    </xf>
    <xf numFmtId="0" fontId="50" fillId="0" borderId="19" xfId="4" applyFont="1" applyBorder="1" applyAlignment="1">
      <alignment horizontal="center" vertical="center" wrapText="1"/>
    </xf>
    <xf numFmtId="0" fontId="50" fillId="0" borderId="20" xfId="4" applyFont="1" applyBorder="1" applyAlignment="1">
      <alignment horizontal="center" vertical="center" wrapText="1"/>
    </xf>
    <xf numFmtId="0" fontId="50" fillId="0" borderId="13" xfId="4" applyFont="1" applyBorder="1" applyAlignment="1">
      <alignment horizontal="center" vertical="center"/>
    </xf>
    <xf numFmtId="0" fontId="50" fillId="0" borderId="14" xfId="4" applyFont="1" applyBorder="1" applyAlignment="1">
      <alignment horizontal="center" vertical="center"/>
    </xf>
    <xf numFmtId="0" fontId="50" fillId="0" borderId="15" xfId="4" applyFont="1" applyBorder="1" applyAlignment="1">
      <alignment horizontal="center" vertical="center"/>
    </xf>
    <xf numFmtId="0" fontId="50" fillId="0" borderId="21" xfId="547" applyFont="1" applyBorder="1" applyAlignment="1">
      <alignment horizontal="left" vertical="center" wrapText="1"/>
    </xf>
    <xf numFmtId="0" fontId="50" fillId="0" borderId="22" xfId="547" applyFont="1" applyBorder="1" applyAlignment="1">
      <alignment horizontal="left" vertical="center" wrapText="1"/>
    </xf>
    <xf numFmtId="0" fontId="50" fillId="0" borderId="23" xfId="547" applyFont="1" applyBorder="1" applyAlignment="1">
      <alignment horizontal="left" vertical="center" wrapText="1"/>
    </xf>
    <xf numFmtId="0" fontId="64" fillId="0" borderId="21" xfId="4" applyFont="1" applyBorder="1" applyAlignment="1">
      <alignment horizontal="center" vertical="center"/>
    </xf>
    <xf numFmtId="0" fontId="64" fillId="0" borderId="22" xfId="4" applyFont="1" applyBorder="1" applyAlignment="1">
      <alignment horizontal="center" vertical="center"/>
    </xf>
    <xf numFmtId="0" fontId="64" fillId="0" borderId="23" xfId="4" applyFont="1" applyBorder="1" applyAlignment="1">
      <alignment horizontal="center" vertical="center"/>
    </xf>
    <xf numFmtId="0" fontId="57" fillId="5" borderId="21" xfId="4" applyFont="1" applyFill="1" applyBorder="1" applyAlignment="1" applyProtection="1">
      <alignment horizontal="center" vertical="center" wrapText="1" readingOrder="1"/>
      <protection locked="0"/>
    </xf>
    <xf numFmtId="0" fontId="57" fillId="5" borderId="28" xfId="4" applyFont="1" applyFill="1" applyBorder="1" applyAlignment="1" applyProtection="1">
      <alignment horizontal="center" vertical="center" wrapText="1" readingOrder="1"/>
      <protection locked="0"/>
    </xf>
    <xf numFmtId="0" fontId="56" fillId="0" borderId="69" xfId="4" applyFont="1" applyBorder="1" applyAlignment="1" applyProtection="1">
      <alignment horizontal="center" vertical="center" wrapText="1" readingOrder="1"/>
      <protection locked="0"/>
    </xf>
    <xf numFmtId="0" fontId="56" fillId="0" borderId="16" xfId="4" applyFont="1" applyBorder="1" applyAlignment="1" applyProtection="1">
      <alignment horizontal="center" vertical="center" wrapText="1" readingOrder="1"/>
      <protection locked="0"/>
    </xf>
    <xf numFmtId="0" fontId="56" fillId="0" borderId="45" xfId="4" applyFont="1" applyBorder="1" applyAlignment="1" applyProtection="1">
      <alignment horizontal="center" vertical="center" wrapText="1" readingOrder="1"/>
      <protection locked="0"/>
    </xf>
    <xf numFmtId="192" fontId="94" fillId="0" borderId="16" xfId="4" applyNumberFormat="1" applyFont="1" applyBorder="1" applyAlignment="1">
      <alignment horizontal="center" vertical="center"/>
    </xf>
    <xf numFmtId="192" fontId="94" fillId="0" borderId="0" xfId="4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93" fillId="0" borderId="45" xfId="5" applyFont="1" applyBorder="1" applyAlignment="1">
      <alignment horizontal="left"/>
    </xf>
    <xf numFmtId="0" fontId="93" fillId="0" borderId="2" xfId="5" applyFont="1" applyBorder="1" applyAlignment="1">
      <alignment horizontal="left"/>
    </xf>
    <xf numFmtId="0" fontId="134" fillId="44" borderId="3" xfId="4" applyFont="1" applyFill="1" applyBorder="1" applyAlignment="1">
      <alignment horizontal="center" vertical="center" wrapText="1" readingOrder="1"/>
    </xf>
    <xf numFmtId="9" fontId="103" fillId="0" borderId="3" xfId="2" applyFont="1" applyBorder="1" applyAlignment="1">
      <alignment horizontal="center" vertical="center" wrapText="1" readingOrder="1"/>
    </xf>
    <xf numFmtId="9" fontId="118" fillId="45" borderId="3" xfId="6" applyFont="1" applyFill="1" applyBorder="1" applyAlignment="1">
      <alignment horizontal="center" vertical="center" wrapText="1" readingOrder="1"/>
    </xf>
    <xf numFmtId="9" fontId="95" fillId="0" borderId="3" xfId="7" applyFont="1" applyBorder="1" applyAlignment="1">
      <alignment horizontal="center" vertical="center" wrapText="1"/>
    </xf>
    <xf numFmtId="9" fontId="95" fillId="0" borderId="4" xfId="7" applyFont="1" applyBorder="1" applyAlignment="1">
      <alignment horizontal="center" vertical="center" wrapText="1"/>
    </xf>
    <xf numFmtId="9" fontId="95" fillId="0" borderId="9" xfId="7" applyFont="1" applyBorder="1" applyAlignment="1">
      <alignment horizontal="center" vertical="center" wrapText="1"/>
    </xf>
    <xf numFmtId="9" fontId="95" fillId="0" borderId="10" xfId="7" applyFont="1" applyBorder="1" applyAlignment="1">
      <alignment horizontal="center" vertical="center" wrapText="1"/>
    </xf>
    <xf numFmtId="3" fontId="101" fillId="43" borderId="4" xfId="4" applyNumberFormat="1" applyFont="1" applyFill="1" applyBorder="1" applyAlignment="1">
      <alignment horizontal="center" vertical="center" wrapText="1" readingOrder="1"/>
    </xf>
    <xf numFmtId="3" fontId="101" fillId="43" borderId="9" xfId="4" applyNumberFormat="1" applyFont="1" applyFill="1" applyBorder="1" applyAlignment="1">
      <alignment horizontal="center" vertical="center" wrapText="1" readingOrder="1"/>
    </xf>
    <xf numFmtId="3" fontId="101" fillId="43" borderId="10" xfId="4" applyNumberFormat="1" applyFont="1" applyFill="1" applyBorder="1" applyAlignment="1">
      <alignment horizontal="center" vertical="center" wrapText="1" readingOrder="1"/>
    </xf>
    <xf numFmtId="0" fontId="87" fillId="0" borderId="0" xfId="0" applyFont="1" applyAlignment="1">
      <alignment horizontal="left" vertical="top" wrapText="1" readingOrder="1"/>
    </xf>
    <xf numFmtId="3" fontId="134" fillId="44" borderId="4" xfId="4" applyNumberFormat="1" applyFont="1" applyFill="1" applyBorder="1" applyAlignment="1">
      <alignment horizontal="center" vertical="center" wrapText="1" readingOrder="1"/>
    </xf>
    <xf numFmtId="3" fontId="134" fillId="44" borderId="10" xfId="4" applyNumberFormat="1" applyFont="1" applyFill="1" applyBorder="1" applyAlignment="1">
      <alignment horizontal="center" vertical="center" wrapText="1" readingOrder="1"/>
    </xf>
    <xf numFmtId="3" fontId="101" fillId="43" borderId="3" xfId="4" applyNumberFormat="1" applyFont="1" applyFill="1" applyBorder="1" applyAlignment="1">
      <alignment horizontal="center" vertical="center" wrapText="1" readingOrder="1"/>
    </xf>
    <xf numFmtId="3" fontId="101" fillId="43" borderId="11" xfId="4" applyNumberFormat="1" applyFont="1" applyFill="1" applyBorder="1" applyAlignment="1">
      <alignment horizontal="center" vertical="center" wrapText="1" readingOrder="1"/>
    </xf>
    <xf numFmtId="3" fontId="101" fillId="43" borderId="2" xfId="4" applyNumberFormat="1" applyFont="1" applyFill="1" applyBorder="1" applyAlignment="1">
      <alignment horizontal="center" vertical="center" wrapText="1" readingOrder="1"/>
    </xf>
    <xf numFmtId="0" fontId="134" fillId="44" borderId="4" xfId="4" applyFont="1" applyFill="1" applyBorder="1" applyAlignment="1">
      <alignment horizontal="center" vertical="center" wrapText="1" readingOrder="1"/>
    </xf>
    <xf numFmtId="0" fontId="134" fillId="44" borderId="10" xfId="4" applyFont="1" applyFill="1" applyBorder="1" applyAlignment="1">
      <alignment horizontal="center" vertical="center" wrapText="1" readingOrder="1"/>
    </xf>
    <xf numFmtId="0" fontId="94" fillId="0" borderId="16" xfId="4" applyFont="1" applyBorder="1" applyAlignment="1">
      <alignment horizontal="center" vertical="center"/>
    </xf>
    <xf numFmtId="0" fontId="94" fillId="0" borderId="0" xfId="4" applyFont="1" applyAlignment="1">
      <alignment horizontal="center" vertical="center"/>
    </xf>
    <xf numFmtId="9" fontId="103" fillId="4" borderId="47" xfId="7" applyFont="1" applyFill="1" applyBorder="1" applyAlignment="1">
      <alignment horizontal="center" vertical="center" wrapText="1"/>
    </xf>
    <xf numFmtId="9" fontId="103" fillId="4" borderId="5" xfId="7" applyFont="1" applyFill="1" applyBorder="1" applyAlignment="1">
      <alignment horizontal="center" vertical="center" wrapText="1"/>
    </xf>
    <xf numFmtId="9" fontId="103" fillId="0" borderId="3" xfId="7" applyFont="1" applyFill="1" applyBorder="1" applyAlignment="1">
      <alignment horizontal="center" vertical="center" wrapText="1" readingOrder="1"/>
    </xf>
    <xf numFmtId="0" fontId="139" fillId="41" borderId="3" xfId="0" applyFont="1" applyFill="1" applyBorder="1" applyAlignment="1">
      <alignment horizontal="center" vertical="center" wrapText="1" readingOrder="1"/>
    </xf>
    <xf numFmtId="0" fontId="127" fillId="3" borderId="57" xfId="0" applyFont="1" applyFill="1" applyBorder="1" applyAlignment="1">
      <alignment horizontal="center"/>
    </xf>
    <xf numFmtId="0" fontId="127" fillId="3" borderId="0" xfId="0" applyFont="1" applyFill="1" applyAlignment="1">
      <alignment horizontal="center"/>
    </xf>
    <xf numFmtId="0" fontId="141" fillId="44" borderId="21" xfId="0" applyFont="1" applyFill="1" applyBorder="1" applyAlignment="1">
      <alignment horizontal="center" vertical="center" wrapText="1" readingOrder="1"/>
    </xf>
    <xf numFmtId="0" fontId="141" fillId="44" borderId="22" xfId="0" applyFont="1" applyFill="1" applyBorder="1" applyAlignment="1">
      <alignment horizontal="center" vertical="center" wrapText="1" readingOrder="1"/>
    </xf>
    <xf numFmtId="0" fontId="53" fillId="0" borderId="7" xfId="0" applyFont="1" applyBorder="1" applyAlignment="1">
      <alignment horizontal="center" vertical="center" wrapText="1" readingOrder="1"/>
    </xf>
    <xf numFmtId="0" fontId="53" fillId="0" borderId="3" xfId="0" applyFont="1" applyBorder="1" applyAlignment="1">
      <alignment horizontal="center" vertical="center" wrapText="1" readingOrder="1"/>
    </xf>
    <xf numFmtId="0" fontId="53" fillId="0" borderId="5" xfId="0" applyFont="1" applyBorder="1" applyAlignment="1">
      <alignment horizontal="center" vertical="center" wrapText="1" readingOrder="1"/>
    </xf>
    <xf numFmtId="0" fontId="59" fillId="0" borderId="14" xfId="0" applyFont="1" applyBorder="1" applyAlignment="1">
      <alignment horizontal="left" vertical="center" wrapText="1" readingOrder="1"/>
    </xf>
  </cellXfs>
  <cellStyles count="579">
    <cellStyle name="20% - Énfasis1" xfId="133" builtinId="30" customBuiltin="1"/>
    <cellStyle name="20% - Énfasis1 2" xfId="311" xr:uid="{00000000-0005-0000-0000-000001000000}"/>
    <cellStyle name="20% - Énfasis1 3" xfId="481" xr:uid="{00000000-0005-0000-0000-000002000000}"/>
    <cellStyle name="20% - Énfasis2" xfId="137" builtinId="34" customBuiltin="1"/>
    <cellStyle name="20% - Énfasis2 2" xfId="314" xr:uid="{00000000-0005-0000-0000-000004000000}"/>
    <cellStyle name="20% - Énfasis2 3" xfId="484" xr:uid="{00000000-0005-0000-0000-000005000000}"/>
    <cellStyle name="20% - Énfasis3" xfId="141" builtinId="38" customBuiltin="1"/>
    <cellStyle name="20% - Énfasis3 2" xfId="317" xr:uid="{00000000-0005-0000-0000-000007000000}"/>
    <cellStyle name="20% - Énfasis3 3" xfId="487" xr:uid="{00000000-0005-0000-0000-000008000000}"/>
    <cellStyle name="20% - Énfasis4" xfId="145" builtinId="42" customBuiltin="1"/>
    <cellStyle name="20% - Énfasis4 2" xfId="320" xr:uid="{00000000-0005-0000-0000-00000A000000}"/>
    <cellStyle name="20% - Énfasis4 3" xfId="490" xr:uid="{00000000-0005-0000-0000-00000B000000}"/>
    <cellStyle name="20% - Énfasis5" xfId="149" builtinId="46" customBuiltin="1"/>
    <cellStyle name="20% - Énfasis5 2" xfId="323" xr:uid="{00000000-0005-0000-0000-00000D000000}"/>
    <cellStyle name="20% - Énfasis5 3" xfId="493" xr:uid="{00000000-0005-0000-0000-00000E000000}"/>
    <cellStyle name="20% - Énfasis6" xfId="153" builtinId="50" customBuiltin="1"/>
    <cellStyle name="20% - Énfasis6 2" xfId="326" xr:uid="{00000000-0005-0000-0000-000010000000}"/>
    <cellStyle name="20% - Énfasis6 3" xfId="496" xr:uid="{00000000-0005-0000-0000-000011000000}"/>
    <cellStyle name="40% - Énfasis1" xfId="134" builtinId="31" customBuiltin="1"/>
    <cellStyle name="40% - Énfasis1 2" xfId="312" xr:uid="{00000000-0005-0000-0000-000013000000}"/>
    <cellStyle name="40% - Énfasis1 3" xfId="482" xr:uid="{00000000-0005-0000-0000-000014000000}"/>
    <cellStyle name="40% - Énfasis2" xfId="138" builtinId="35" customBuiltin="1"/>
    <cellStyle name="40% - Énfasis2 2" xfId="315" xr:uid="{00000000-0005-0000-0000-000016000000}"/>
    <cellStyle name="40% - Énfasis2 3" xfId="485" xr:uid="{00000000-0005-0000-0000-000017000000}"/>
    <cellStyle name="40% - Énfasis3" xfId="142" builtinId="39" customBuiltin="1"/>
    <cellStyle name="40% - Énfasis3 2" xfId="318" xr:uid="{00000000-0005-0000-0000-000019000000}"/>
    <cellStyle name="40% - Énfasis3 3" xfId="488" xr:uid="{00000000-0005-0000-0000-00001A000000}"/>
    <cellStyle name="40% - Énfasis4" xfId="146" builtinId="43" customBuiltin="1"/>
    <cellStyle name="40% - Énfasis4 2" xfId="321" xr:uid="{00000000-0005-0000-0000-00001C000000}"/>
    <cellStyle name="40% - Énfasis4 3" xfId="491" xr:uid="{00000000-0005-0000-0000-00001D000000}"/>
    <cellStyle name="40% - Énfasis5" xfId="150" builtinId="47" customBuiltin="1"/>
    <cellStyle name="40% - Énfasis5 2" xfId="324" xr:uid="{00000000-0005-0000-0000-00001F000000}"/>
    <cellStyle name="40% - Énfasis5 3" xfId="494" xr:uid="{00000000-0005-0000-0000-000020000000}"/>
    <cellStyle name="40% - Énfasis6" xfId="154" builtinId="51" customBuiltin="1"/>
    <cellStyle name="40% - Énfasis6 2" xfId="327" xr:uid="{00000000-0005-0000-0000-000022000000}"/>
    <cellStyle name="40% - Énfasis6 3" xfId="497" xr:uid="{00000000-0005-0000-0000-000023000000}"/>
    <cellStyle name="60% - Énfasis1" xfId="135" builtinId="32" customBuiltin="1"/>
    <cellStyle name="60% - Énfasis1 2" xfId="313" xr:uid="{00000000-0005-0000-0000-000025000000}"/>
    <cellStyle name="60% - Énfasis1 3" xfId="483" xr:uid="{00000000-0005-0000-0000-000026000000}"/>
    <cellStyle name="60% - Énfasis2" xfId="139" builtinId="36" customBuiltin="1"/>
    <cellStyle name="60% - Énfasis2 2" xfId="316" xr:uid="{00000000-0005-0000-0000-000028000000}"/>
    <cellStyle name="60% - Énfasis2 3" xfId="486" xr:uid="{00000000-0005-0000-0000-000029000000}"/>
    <cellStyle name="60% - Énfasis3" xfId="143" builtinId="40" customBuiltin="1"/>
    <cellStyle name="60% - Énfasis3 2" xfId="319" xr:uid="{00000000-0005-0000-0000-00002B000000}"/>
    <cellStyle name="60% - Énfasis3 3" xfId="489" xr:uid="{00000000-0005-0000-0000-00002C000000}"/>
    <cellStyle name="60% - Énfasis4" xfId="147" builtinId="44" customBuiltin="1"/>
    <cellStyle name="60% - Énfasis4 2" xfId="322" xr:uid="{00000000-0005-0000-0000-00002E000000}"/>
    <cellStyle name="60% - Énfasis4 3" xfId="492" xr:uid="{00000000-0005-0000-0000-00002F000000}"/>
    <cellStyle name="60% - Énfasis5" xfId="151" builtinId="48" customBuiltin="1"/>
    <cellStyle name="60% - Énfasis5 2" xfId="325" xr:uid="{00000000-0005-0000-0000-000031000000}"/>
    <cellStyle name="60% - Énfasis5 3" xfId="495" xr:uid="{00000000-0005-0000-0000-000032000000}"/>
    <cellStyle name="60% - Énfasis6" xfId="155" builtinId="52" customBuiltin="1"/>
    <cellStyle name="60% - Énfasis6 2" xfId="328" xr:uid="{00000000-0005-0000-0000-000034000000}"/>
    <cellStyle name="60% - Énfasis6 3" xfId="498" xr:uid="{00000000-0005-0000-0000-000035000000}"/>
    <cellStyle name="Bueno" xfId="121" builtinId="26" customBuiltin="1"/>
    <cellStyle name="Cálculo" xfId="126" builtinId="22" customBuiltin="1"/>
    <cellStyle name="Celda de comprobación" xfId="128" builtinId="23" customBuiltin="1"/>
    <cellStyle name="Celda vinculada" xfId="127" builtinId="24" customBuiltin="1"/>
    <cellStyle name="Encabezado 1" xfId="117" builtinId="16" customBuiltin="1"/>
    <cellStyle name="Encabezado 4" xfId="120" builtinId="19" customBuiltin="1"/>
    <cellStyle name="Énfasis1" xfId="132" builtinId="29" customBuiltin="1"/>
    <cellStyle name="Énfasis2" xfId="136" builtinId="33" customBuiltin="1"/>
    <cellStyle name="Énfasis3" xfId="140" builtinId="37" customBuiltin="1"/>
    <cellStyle name="Énfasis4" xfId="144" builtinId="41" customBuiltin="1"/>
    <cellStyle name="Énfasis5" xfId="148" builtinId="45" customBuiltin="1"/>
    <cellStyle name="Énfasis6" xfId="152" builtinId="49" customBuiltin="1"/>
    <cellStyle name="Entrada" xfId="124" builtinId="20" customBuiltin="1"/>
    <cellStyle name="Incorrecto" xfId="122" builtinId="27" customBuiltin="1"/>
    <cellStyle name="Millares" xfId="1" builtinId="3"/>
    <cellStyle name="Millares [0]" xfId="11" builtinId="6"/>
    <cellStyle name="Millares [0] 2" xfId="61" xr:uid="{00000000-0005-0000-0000-000046000000}"/>
    <cellStyle name="Millares [0] 2 2" xfId="255" xr:uid="{00000000-0005-0000-0000-000047000000}"/>
    <cellStyle name="Millares [0] 2 3" xfId="424" xr:uid="{00000000-0005-0000-0000-000048000000}"/>
    <cellStyle name="Millares [0] 3" xfId="15" xr:uid="{00000000-0005-0000-0000-000049000000}"/>
    <cellStyle name="Millares [0] 3 2" xfId="65" xr:uid="{00000000-0005-0000-0000-00004A000000}"/>
    <cellStyle name="Millares [0] 3 2 2" xfId="259" xr:uid="{00000000-0005-0000-0000-00004B000000}"/>
    <cellStyle name="Millares [0] 3 2 3" xfId="428" xr:uid="{00000000-0005-0000-0000-00004C000000}"/>
    <cellStyle name="Millares [0] 3 3" xfId="213" xr:uid="{00000000-0005-0000-0000-00004D000000}"/>
    <cellStyle name="Millares [0] 3 4" xfId="382" xr:uid="{00000000-0005-0000-0000-00004E000000}"/>
    <cellStyle name="Millares [0] 4" xfId="209" xr:uid="{00000000-0005-0000-0000-00004F000000}"/>
    <cellStyle name="Millares [0] 5" xfId="378" xr:uid="{00000000-0005-0000-0000-000050000000}"/>
    <cellStyle name="Millares 10" xfId="30" xr:uid="{00000000-0005-0000-0000-000051000000}"/>
    <cellStyle name="Millares 10 2" xfId="77" xr:uid="{00000000-0005-0000-0000-000052000000}"/>
    <cellStyle name="Millares 10 2 2" xfId="271" xr:uid="{00000000-0005-0000-0000-000053000000}"/>
    <cellStyle name="Millares 10 2 3" xfId="440" xr:uid="{00000000-0005-0000-0000-000054000000}"/>
    <cellStyle name="Millares 10 3" xfId="225" xr:uid="{00000000-0005-0000-0000-000055000000}"/>
    <cellStyle name="Millares 10 4" xfId="394" xr:uid="{00000000-0005-0000-0000-000056000000}"/>
    <cellStyle name="Millares 11" xfId="34" xr:uid="{00000000-0005-0000-0000-000057000000}"/>
    <cellStyle name="Millares 11 2" xfId="81" xr:uid="{00000000-0005-0000-0000-000058000000}"/>
    <cellStyle name="Millares 11 2 2" xfId="275" xr:uid="{00000000-0005-0000-0000-000059000000}"/>
    <cellStyle name="Millares 11 2 3" xfId="444" xr:uid="{00000000-0005-0000-0000-00005A000000}"/>
    <cellStyle name="Millares 11 3" xfId="229" xr:uid="{00000000-0005-0000-0000-00005B000000}"/>
    <cellStyle name="Millares 11 4" xfId="398" xr:uid="{00000000-0005-0000-0000-00005C000000}"/>
    <cellStyle name="Millares 11 5" xfId="549" xr:uid="{00000000-0005-0000-0000-00005D000000}"/>
    <cellStyle name="Millares 12" xfId="38" xr:uid="{00000000-0005-0000-0000-00005E000000}"/>
    <cellStyle name="Millares 12 2" xfId="85" xr:uid="{00000000-0005-0000-0000-00005F000000}"/>
    <cellStyle name="Millares 12 2 2" xfId="279" xr:uid="{00000000-0005-0000-0000-000060000000}"/>
    <cellStyle name="Millares 12 2 3" xfId="448" xr:uid="{00000000-0005-0000-0000-000061000000}"/>
    <cellStyle name="Millares 12 3" xfId="233" xr:uid="{00000000-0005-0000-0000-000062000000}"/>
    <cellStyle name="Millares 12 4" xfId="402" xr:uid="{00000000-0005-0000-0000-000063000000}"/>
    <cellStyle name="Millares 13" xfId="42" xr:uid="{00000000-0005-0000-0000-000064000000}"/>
    <cellStyle name="Millares 13 2" xfId="237" xr:uid="{00000000-0005-0000-0000-000065000000}"/>
    <cellStyle name="Millares 13 3" xfId="406" xr:uid="{00000000-0005-0000-0000-000066000000}"/>
    <cellStyle name="Millares 14" xfId="46" xr:uid="{00000000-0005-0000-0000-000067000000}"/>
    <cellStyle name="Millares 14 2" xfId="241" xr:uid="{00000000-0005-0000-0000-000068000000}"/>
    <cellStyle name="Millares 14 3" xfId="410" xr:uid="{00000000-0005-0000-0000-000069000000}"/>
    <cellStyle name="Millares 15" xfId="50" xr:uid="{00000000-0005-0000-0000-00006A000000}"/>
    <cellStyle name="Millares 15 2" xfId="245" xr:uid="{00000000-0005-0000-0000-00006B000000}"/>
    <cellStyle name="Millares 15 3" xfId="414" xr:uid="{00000000-0005-0000-0000-00006C000000}"/>
    <cellStyle name="Millares 16" xfId="56" xr:uid="{00000000-0005-0000-0000-00006D000000}"/>
    <cellStyle name="Millares 16 2" xfId="250" xr:uid="{00000000-0005-0000-0000-00006E000000}"/>
    <cellStyle name="Millares 16 3" xfId="419" xr:uid="{00000000-0005-0000-0000-00006F000000}"/>
    <cellStyle name="Millares 17" xfId="58" xr:uid="{00000000-0005-0000-0000-000070000000}"/>
    <cellStyle name="Millares 17 2" xfId="252" xr:uid="{00000000-0005-0000-0000-000071000000}"/>
    <cellStyle name="Millares 17 3" xfId="421" xr:uid="{00000000-0005-0000-0000-000072000000}"/>
    <cellStyle name="Millares 18" xfId="87" xr:uid="{00000000-0005-0000-0000-000073000000}"/>
    <cellStyle name="Millares 18 2" xfId="281" xr:uid="{00000000-0005-0000-0000-000074000000}"/>
    <cellStyle name="Millares 18 3" xfId="450" xr:uid="{00000000-0005-0000-0000-000075000000}"/>
    <cellStyle name="Millares 19" xfId="88" xr:uid="{00000000-0005-0000-0000-000076000000}"/>
    <cellStyle name="Millares 19 2" xfId="282" xr:uid="{00000000-0005-0000-0000-000077000000}"/>
    <cellStyle name="Millares 19 3" xfId="451" xr:uid="{00000000-0005-0000-0000-000078000000}"/>
    <cellStyle name="Millares 2" xfId="9" xr:uid="{00000000-0005-0000-0000-000079000000}"/>
    <cellStyle name="Millares 2 2" xfId="166" xr:uid="{00000000-0005-0000-0000-00007A000000}"/>
    <cellStyle name="Millares 2 2 2" xfId="336" xr:uid="{00000000-0005-0000-0000-00007B000000}"/>
    <cellStyle name="Millares 2 2 3" xfId="506" xr:uid="{00000000-0005-0000-0000-00007C000000}"/>
    <cellStyle name="Millares 2 2 4" xfId="572" xr:uid="{2EC1FBAB-D393-4C66-A9FF-7419E3A9808E}"/>
    <cellStyle name="Millares 2 3" xfId="158" xr:uid="{00000000-0005-0000-0000-00007D000000}"/>
    <cellStyle name="Millares 2 3 2" xfId="331" xr:uid="{00000000-0005-0000-0000-00007E000000}"/>
    <cellStyle name="Millares 2 3 3" xfId="501" xr:uid="{00000000-0005-0000-0000-00007F000000}"/>
    <cellStyle name="Millares 20" xfId="89" xr:uid="{00000000-0005-0000-0000-000080000000}"/>
    <cellStyle name="Millares 20 2" xfId="283" xr:uid="{00000000-0005-0000-0000-000081000000}"/>
    <cellStyle name="Millares 20 3" xfId="452" xr:uid="{00000000-0005-0000-0000-000082000000}"/>
    <cellStyle name="Millares 21" xfId="90" xr:uid="{00000000-0005-0000-0000-000083000000}"/>
    <cellStyle name="Millares 21 2" xfId="284" xr:uid="{00000000-0005-0000-0000-000084000000}"/>
    <cellStyle name="Millares 21 3" xfId="453" xr:uid="{00000000-0005-0000-0000-000085000000}"/>
    <cellStyle name="Millares 22" xfId="91" xr:uid="{00000000-0005-0000-0000-000086000000}"/>
    <cellStyle name="Millares 22 2" xfId="285" xr:uid="{00000000-0005-0000-0000-000087000000}"/>
    <cellStyle name="Millares 22 3" xfId="454" xr:uid="{00000000-0005-0000-0000-000088000000}"/>
    <cellStyle name="Millares 23" xfId="94" xr:uid="{00000000-0005-0000-0000-000089000000}"/>
    <cellStyle name="Millares 23 2" xfId="288" xr:uid="{00000000-0005-0000-0000-00008A000000}"/>
    <cellStyle name="Millares 23 3" xfId="457" xr:uid="{00000000-0005-0000-0000-00008B000000}"/>
    <cellStyle name="Millares 24" xfId="98" xr:uid="{00000000-0005-0000-0000-00008C000000}"/>
    <cellStyle name="Millares 24 2" xfId="292" xr:uid="{00000000-0005-0000-0000-00008D000000}"/>
    <cellStyle name="Millares 24 3" xfId="461" xr:uid="{00000000-0005-0000-0000-00008E000000}"/>
    <cellStyle name="Millares 25" xfId="102" xr:uid="{00000000-0005-0000-0000-00008F000000}"/>
    <cellStyle name="Millares 25 2" xfId="296" xr:uid="{00000000-0005-0000-0000-000090000000}"/>
    <cellStyle name="Millares 25 3" xfId="465" xr:uid="{00000000-0005-0000-0000-000091000000}"/>
    <cellStyle name="Millares 26" xfId="106" xr:uid="{00000000-0005-0000-0000-000092000000}"/>
    <cellStyle name="Millares 26 2" xfId="300" xr:uid="{00000000-0005-0000-0000-000093000000}"/>
    <cellStyle name="Millares 26 3" xfId="469" xr:uid="{00000000-0005-0000-0000-000094000000}"/>
    <cellStyle name="Millares 27" xfId="110" xr:uid="{00000000-0005-0000-0000-000095000000}"/>
    <cellStyle name="Millares 27 2" xfId="304" xr:uid="{00000000-0005-0000-0000-000096000000}"/>
    <cellStyle name="Millares 27 3" xfId="473" xr:uid="{00000000-0005-0000-0000-000097000000}"/>
    <cellStyle name="Millares 28" xfId="114" xr:uid="{00000000-0005-0000-0000-000098000000}"/>
    <cellStyle name="Millares 28 2" xfId="308" xr:uid="{00000000-0005-0000-0000-000099000000}"/>
    <cellStyle name="Millares 28 3" xfId="477" xr:uid="{00000000-0005-0000-0000-00009A000000}"/>
    <cellStyle name="Millares 28 4" xfId="551" xr:uid="{00000000-0005-0000-0000-00009B000000}"/>
    <cellStyle name="Millares 29" xfId="163" xr:uid="{00000000-0005-0000-0000-00009C000000}"/>
    <cellStyle name="Millares 29 2" xfId="334" xr:uid="{00000000-0005-0000-0000-00009D000000}"/>
    <cellStyle name="Millares 29 3" xfId="504" xr:uid="{00000000-0005-0000-0000-00009E000000}"/>
    <cellStyle name="Millares 3" xfId="14" xr:uid="{00000000-0005-0000-0000-00009F000000}"/>
    <cellStyle name="Millares 3 2" xfId="64" xr:uid="{00000000-0005-0000-0000-0000A0000000}"/>
    <cellStyle name="Millares 3 2 2" xfId="258" xr:uid="{00000000-0005-0000-0000-0000A1000000}"/>
    <cellStyle name="Millares 3 2 3" xfId="427" xr:uid="{00000000-0005-0000-0000-0000A2000000}"/>
    <cellStyle name="Millares 3 3" xfId="170" xr:uid="{00000000-0005-0000-0000-0000A3000000}"/>
    <cellStyle name="Millares 3 3 2" xfId="340" xr:uid="{00000000-0005-0000-0000-0000A4000000}"/>
    <cellStyle name="Millares 3 3 3" xfId="510" xr:uid="{00000000-0005-0000-0000-0000A5000000}"/>
    <cellStyle name="Millares 3 4" xfId="212" xr:uid="{00000000-0005-0000-0000-0000A6000000}"/>
    <cellStyle name="Millares 3 5" xfId="381" xr:uid="{00000000-0005-0000-0000-0000A7000000}"/>
    <cellStyle name="Millares 30" xfId="164" xr:uid="{00000000-0005-0000-0000-0000A8000000}"/>
    <cellStyle name="Millares 30 2" xfId="335" xr:uid="{00000000-0005-0000-0000-0000A9000000}"/>
    <cellStyle name="Millares 30 3" xfId="505" xr:uid="{00000000-0005-0000-0000-0000AA000000}"/>
    <cellStyle name="Millares 31" xfId="157" xr:uid="{00000000-0005-0000-0000-0000AB000000}"/>
    <cellStyle name="Millares 31 2" xfId="330" xr:uid="{00000000-0005-0000-0000-0000AC000000}"/>
    <cellStyle name="Millares 31 3" xfId="500" xr:uid="{00000000-0005-0000-0000-0000AD000000}"/>
    <cellStyle name="Millares 32" xfId="159" xr:uid="{00000000-0005-0000-0000-0000AE000000}"/>
    <cellStyle name="Millares 32 2" xfId="332" xr:uid="{00000000-0005-0000-0000-0000AF000000}"/>
    <cellStyle name="Millares 32 3" xfId="502" xr:uid="{00000000-0005-0000-0000-0000B0000000}"/>
    <cellStyle name="Millares 33" xfId="169" xr:uid="{00000000-0005-0000-0000-0000B1000000}"/>
    <cellStyle name="Millares 33 2" xfId="339" xr:uid="{00000000-0005-0000-0000-0000B2000000}"/>
    <cellStyle name="Millares 33 3" xfId="509" xr:uid="{00000000-0005-0000-0000-0000B3000000}"/>
    <cellStyle name="Millares 34" xfId="168" xr:uid="{00000000-0005-0000-0000-0000B4000000}"/>
    <cellStyle name="Millares 34 2" xfId="338" xr:uid="{00000000-0005-0000-0000-0000B5000000}"/>
    <cellStyle name="Millares 34 3" xfId="508" xr:uid="{00000000-0005-0000-0000-0000B6000000}"/>
    <cellStyle name="Millares 35" xfId="173" xr:uid="{00000000-0005-0000-0000-0000B7000000}"/>
    <cellStyle name="Millares 35 2" xfId="343" xr:uid="{00000000-0005-0000-0000-0000B8000000}"/>
    <cellStyle name="Millares 35 3" xfId="513" xr:uid="{00000000-0005-0000-0000-0000B9000000}"/>
    <cellStyle name="Millares 36" xfId="177" xr:uid="{00000000-0005-0000-0000-0000BA000000}"/>
    <cellStyle name="Millares 36 2" xfId="347" xr:uid="{00000000-0005-0000-0000-0000BB000000}"/>
    <cellStyle name="Millares 36 3" xfId="517" xr:uid="{00000000-0005-0000-0000-0000BC000000}"/>
    <cellStyle name="Millares 37" xfId="181" xr:uid="{00000000-0005-0000-0000-0000BD000000}"/>
    <cellStyle name="Millares 37 2" xfId="351" xr:uid="{00000000-0005-0000-0000-0000BE000000}"/>
    <cellStyle name="Millares 37 3" xfId="521" xr:uid="{00000000-0005-0000-0000-0000BF000000}"/>
    <cellStyle name="Millares 38" xfId="185" xr:uid="{00000000-0005-0000-0000-0000C0000000}"/>
    <cellStyle name="Millares 38 2" xfId="355" xr:uid="{00000000-0005-0000-0000-0000C1000000}"/>
    <cellStyle name="Millares 38 3" xfId="525" xr:uid="{00000000-0005-0000-0000-0000C2000000}"/>
    <cellStyle name="Millares 39" xfId="189" xr:uid="{00000000-0005-0000-0000-0000C3000000}"/>
    <cellStyle name="Millares 39 2" xfId="359" xr:uid="{00000000-0005-0000-0000-0000C4000000}"/>
    <cellStyle name="Millares 39 3" xfId="529" xr:uid="{00000000-0005-0000-0000-0000C5000000}"/>
    <cellStyle name="Millares 4" xfId="17" xr:uid="{00000000-0005-0000-0000-0000C6000000}"/>
    <cellStyle name="Millares 4 2" xfId="66" xr:uid="{00000000-0005-0000-0000-0000C7000000}"/>
    <cellStyle name="Millares 4 2 2" xfId="260" xr:uid="{00000000-0005-0000-0000-0000C8000000}"/>
    <cellStyle name="Millares 4 2 3" xfId="429" xr:uid="{00000000-0005-0000-0000-0000C9000000}"/>
    <cellStyle name="Millares 4 3" xfId="214" xr:uid="{00000000-0005-0000-0000-0000CA000000}"/>
    <cellStyle name="Millares 4 4" xfId="383" xr:uid="{00000000-0005-0000-0000-0000CB000000}"/>
    <cellStyle name="Millares 40" xfId="192" xr:uid="{00000000-0005-0000-0000-0000CC000000}"/>
    <cellStyle name="Millares 41" xfId="196" xr:uid="{00000000-0005-0000-0000-0000CD000000}"/>
    <cellStyle name="Millares 41 2" xfId="364" xr:uid="{00000000-0005-0000-0000-0000CE000000}"/>
    <cellStyle name="Millares 41 3" xfId="533" xr:uid="{00000000-0005-0000-0000-0000CF000000}"/>
    <cellStyle name="Millares 42" xfId="200" xr:uid="{00000000-0005-0000-0000-0000D0000000}"/>
    <cellStyle name="Millares 42 2" xfId="368" xr:uid="{00000000-0005-0000-0000-0000D1000000}"/>
    <cellStyle name="Millares 42 3" xfId="537" xr:uid="{00000000-0005-0000-0000-0000D2000000}"/>
    <cellStyle name="Millares 43" xfId="204" xr:uid="{00000000-0005-0000-0000-0000D3000000}"/>
    <cellStyle name="Millares 43 2" xfId="372" xr:uid="{00000000-0005-0000-0000-0000D4000000}"/>
    <cellStyle name="Millares 43 3" xfId="541" xr:uid="{00000000-0005-0000-0000-0000D5000000}"/>
    <cellStyle name="Millares 43 4" xfId="555" xr:uid="{00000000-0005-0000-0000-0000D6000000}"/>
    <cellStyle name="Millares 44" xfId="206" xr:uid="{00000000-0005-0000-0000-0000D7000000}"/>
    <cellStyle name="Millares 45" xfId="310" xr:uid="{00000000-0005-0000-0000-0000D8000000}"/>
    <cellStyle name="Millares 46" xfId="374" xr:uid="{00000000-0005-0000-0000-0000D9000000}"/>
    <cellStyle name="Millares 47" xfId="375" xr:uid="{00000000-0005-0000-0000-0000DA000000}"/>
    <cellStyle name="Millares 48" xfId="479" xr:uid="{00000000-0005-0000-0000-0000DB000000}"/>
    <cellStyle name="Millares 49" xfId="544" xr:uid="{00000000-0005-0000-0000-0000DC000000}"/>
    <cellStyle name="Millares 5" xfId="18" xr:uid="{00000000-0005-0000-0000-0000DD000000}"/>
    <cellStyle name="Millares 5 2" xfId="67" xr:uid="{00000000-0005-0000-0000-0000DE000000}"/>
    <cellStyle name="Millares 5 2 2" xfId="261" xr:uid="{00000000-0005-0000-0000-0000DF000000}"/>
    <cellStyle name="Millares 5 2 3" xfId="430" xr:uid="{00000000-0005-0000-0000-0000E0000000}"/>
    <cellStyle name="Millares 5 3" xfId="215" xr:uid="{00000000-0005-0000-0000-0000E1000000}"/>
    <cellStyle name="Millares 5 4" xfId="384" xr:uid="{00000000-0005-0000-0000-0000E2000000}"/>
    <cellStyle name="Millares 50" xfId="480" xr:uid="{00000000-0005-0000-0000-0000E3000000}"/>
    <cellStyle name="Millares 51" xfId="546" xr:uid="{00000000-0005-0000-0000-0000E4000000}"/>
    <cellStyle name="Millares 52" xfId="545" xr:uid="{00000000-0005-0000-0000-0000E5000000}"/>
    <cellStyle name="Millares 53" xfId="543" xr:uid="{00000000-0005-0000-0000-0000E6000000}"/>
    <cellStyle name="Millares 54" xfId="559" xr:uid="{00000000-0005-0000-0000-0000E7000000}"/>
    <cellStyle name="Millares 55" xfId="563" xr:uid="{00000000-0005-0000-0000-0000E8000000}"/>
    <cellStyle name="Millares 56" xfId="567" xr:uid="{00000000-0005-0000-0000-0000E9000000}"/>
    <cellStyle name="Millares 57" xfId="571" xr:uid="{2F301D31-2663-4870-A4D5-9EA93951B00A}"/>
    <cellStyle name="Millares 58" xfId="573" xr:uid="{85450941-8109-4124-B8D6-8E17FB982CB9}"/>
    <cellStyle name="Millares 6" xfId="19" xr:uid="{00000000-0005-0000-0000-0000EA000000}"/>
    <cellStyle name="Millares 6 2" xfId="68" xr:uid="{00000000-0005-0000-0000-0000EB000000}"/>
    <cellStyle name="Millares 6 2 2" xfId="262" xr:uid="{00000000-0005-0000-0000-0000EC000000}"/>
    <cellStyle name="Millares 6 2 3" xfId="431" xr:uid="{00000000-0005-0000-0000-0000ED000000}"/>
    <cellStyle name="Millares 6 3" xfId="216" xr:uid="{00000000-0005-0000-0000-0000EE000000}"/>
    <cellStyle name="Millares 6 4" xfId="385" xr:uid="{00000000-0005-0000-0000-0000EF000000}"/>
    <cellStyle name="Millares 7" xfId="20" xr:uid="{00000000-0005-0000-0000-0000F0000000}"/>
    <cellStyle name="Millares 7 2" xfId="69" xr:uid="{00000000-0005-0000-0000-0000F1000000}"/>
    <cellStyle name="Millares 7 2 2" xfId="263" xr:uid="{00000000-0005-0000-0000-0000F2000000}"/>
    <cellStyle name="Millares 7 2 3" xfId="432" xr:uid="{00000000-0005-0000-0000-0000F3000000}"/>
    <cellStyle name="Millares 7 3" xfId="217" xr:uid="{00000000-0005-0000-0000-0000F4000000}"/>
    <cellStyle name="Millares 7 4" xfId="386" xr:uid="{00000000-0005-0000-0000-0000F5000000}"/>
    <cellStyle name="Millares 8" xfId="21" xr:uid="{00000000-0005-0000-0000-0000F6000000}"/>
    <cellStyle name="Millares 8 2" xfId="70" xr:uid="{00000000-0005-0000-0000-0000F7000000}"/>
    <cellStyle name="Millares 8 2 2" xfId="264" xr:uid="{00000000-0005-0000-0000-0000F8000000}"/>
    <cellStyle name="Millares 8 2 3" xfId="433" xr:uid="{00000000-0005-0000-0000-0000F9000000}"/>
    <cellStyle name="Millares 8 3" xfId="218" xr:uid="{00000000-0005-0000-0000-0000FA000000}"/>
    <cellStyle name="Millares 8 4" xfId="387" xr:uid="{00000000-0005-0000-0000-0000FB000000}"/>
    <cellStyle name="Millares 9" xfId="22" xr:uid="{00000000-0005-0000-0000-0000FC000000}"/>
    <cellStyle name="Millares 9 2" xfId="71" xr:uid="{00000000-0005-0000-0000-0000FD000000}"/>
    <cellStyle name="Millares 9 2 2" xfId="265" xr:uid="{00000000-0005-0000-0000-0000FE000000}"/>
    <cellStyle name="Millares 9 2 3" xfId="434" xr:uid="{00000000-0005-0000-0000-0000FF000000}"/>
    <cellStyle name="Millares 9 3" xfId="219" xr:uid="{00000000-0005-0000-0000-000000010000}"/>
    <cellStyle name="Millares 9 4" xfId="388" xr:uid="{00000000-0005-0000-0000-000001010000}"/>
    <cellStyle name="Moneda" xfId="52" builtinId="4"/>
    <cellStyle name="Moneda [0]" xfId="26" builtinId="7"/>
    <cellStyle name="Moneda [0] 10" xfId="93" xr:uid="{00000000-0005-0000-0000-000004010000}"/>
    <cellStyle name="Moneda [0] 10 2" xfId="287" xr:uid="{00000000-0005-0000-0000-000005010000}"/>
    <cellStyle name="Moneda [0] 10 3" xfId="456" xr:uid="{00000000-0005-0000-0000-000006010000}"/>
    <cellStyle name="Moneda [0] 11" xfId="97" xr:uid="{00000000-0005-0000-0000-000007010000}"/>
    <cellStyle name="Moneda [0] 11 2" xfId="291" xr:uid="{00000000-0005-0000-0000-000008010000}"/>
    <cellStyle name="Moneda [0] 11 3" xfId="460" xr:uid="{00000000-0005-0000-0000-000009010000}"/>
    <cellStyle name="Moneda [0] 12" xfId="101" xr:uid="{00000000-0005-0000-0000-00000A010000}"/>
    <cellStyle name="Moneda [0] 12 2" xfId="295" xr:uid="{00000000-0005-0000-0000-00000B010000}"/>
    <cellStyle name="Moneda [0] 12 3" xfId="464" xr:uid="{00000000-0005-0000-0000-00000C010000}"/>
    <cellStyle name="Moneda [0] 13" xfId="105" xr:uid="{00000000-0005-0000-0000-00000D010000}"/>
    <cellStyle name="Moneda [0] 13 2" xfId="299" xr:uid="{00000000-0005-0000-0000-00000E010000}"/>
    <cellStyle name="Moneda [0] 13 3" xfId="468" xr:uid="{00000000-0005-0000-0000-00000F010000}"/>
    <cellStyle name="Moneda [0] 14" xfId="109" xr:uid="{00000000-0005-0000-0000-000010010000}"/>
    <cellStyle name="Moneda [0] 14 2" xfId="303" xr:uid="{00000000-0005-0000-0000-000011010000}"/>
    <cellStyle name="Moneda [0] 14 3" xfId="472" xr:uid="{00000000-0005-0000-0000-000012010000}"/>
    <cellStyle name="Moneda [0] 15" xfId="113" xr:uid="{00000000-0005-0000-0000-000013010000}"/>
    <cellStyle name="Moneda [0] 15 2" xfId="307" xr:uid="{00000000-0005-0000-0000-000014010000}"/>
    <cellStyle name="Moneda [0] 15 3" xfId="476" xr:uid="{00000000-0005-0000-0000-000015010000}"/>
    <cellStyle name="Moneda [0] 16" xfId="162" xr:uid="{00000000-0005-0000-0000-000016010000}"/>
    <cellStyle name="Moneda [0] 16 2" xfId="333" xr:uid="{00000000-0005-0000-0000-000017010000}"/>
    <cellStyle name="Moneda [0] 16 3" xfId="503" xr:uid="{00000000-0005-0000-0000-000018010000}"/>
    <cellStyle name="Moneda [0] 17" xfId="172" xr:uid="{00000000-0005-0000-0000-000019010000}"/>
    <cellStyle name="Moneda [0] 17 2" xfId="342" xr:uid="{00000000-0005-0000-0000-00001A010000}"/>
    <cellStyle name="Moneda [0] 17 3" xfId="512" xr:uid="{00000000-0005-0000-0000-00001B010000}"/>
    <cellStyle name="Moneda [0] 18" xfId="176" xr:uid="{00000000-0005-0000-0000-00001C010000}"/>
    <cellStyle name="Moneda [0] 18 2" xfId="346" xr:uid="{00000000-0005-0000-0000-00001D010000}"/>
    <cellStyle name="Moneda [0] 18 3" xfId="516" xr:uid="{00000000-0005-0000-0000-00001E010000}"/>
    <cellStyle name="Moneda [0] 19" xfId="180" xr:uid="{00000000-0005-0000-0000-00001F010000}"/>
    <cellStyle name="Moneda [0] 19 2" xfId="350" xr:uid="{00000000-0005-0000-0000-000020010000}"/>
    <cellStyle name="Moneda [0] 19 3" xfId="520" xr:uid="{00000000-0005-0000-0000-000021010000}"/>
    <cellStyle name="Moneda [0] 2" xfId="24" xr:uid="{00000000-0005-0000-0000-000022010000}"/>
    <cellStyle name="Moneda [0] 2 2" xfId="73" xr:uid="{00000000-0005-0000-0000-000023010000}"/>
    <cellStyle name="Moneda [0] 2 2 2" xfId="267" xr:uid="{00000000-0005-0000-0000-000024010000}"/>
    <cellStyle name="Moneda [0] 2 2 3" xfId="436" xr:uid="{00000000-0005-0000-0000-000025010000}"/>
    <cellStyle name="Moneda [0] 2 3" xfId="221" xr:uid="{00000000-0005-0000-0000-000026010000}"/>
    <cellStyle name="Moneda [0] 2 4" xfId="390" xr:uid="{00000000-0005-0000-0000-000027010000}"/>
    <cellStyle name="Moneda [0] 20" xfId="184" xr:uid="{00000000-0005-0000-0000-000028010000}"/>
    <cellStyle name="Moneda [0] 20 2" xfId="354" xr:uid="{00000000-0005-0000-0000-000029010000}"/>
    <cellStyle name="Moneda [0] 20 3" xfId="524" xr:uid="{00000000-0005-0000-0000-00002A010000}"/>
    <cellStyle name="Moneda [0] 21" xfId="188" xr:uid="{00000000-0005-0000-0000-00002B010000}"/>
    <cellStyle name="Moneda [0] 21 2" xfId="358" xr:uid="{00000000-0005-0000-0000-00002C010000}"/>
    <cellStyle name="Moneda [0] 21 3" xfId="528" xr:uid="{00000000-0005-0000-0000-00002D010000}"/>
    <cellStyle name="Moneda [0] 22" xfId="193" xr:uid="{00000000-0005-0000-0000-00002E010000}"/>
    <cellStyle name="Moneda [0] 23" xfId="195" xr:uid="{00000000-0005-0000-0000-00002F010000}"/>
    <cellStyle name="Moneda [0] 23 2" xfId="363" xr:uid="{00000000-0005-0000-0000-000030010000}"/>
    <cellStyle name="Moneda [0] 23 3" xfId="532" xr:uid="{00000000-0005-0000-0000-000031010000}"/>
    <cellStyle name="Moneda [0] 24" xfId="199" xr:uid="{00000000-0005-0000-0000-000032010000}"/>
    <cellStyle name="Moneda [0] 24 2" xfId="367" xr:uid="{00000000-0005-0000-0000-000033010000}"/>
    <cellStyle name="Moneda [0] 24 3" xfId="536" xr:uid="{00000000-0005-0000-0000-000034010000}"/>
    <cellStyle name="Moneda [0] 25" xfId="203" xr:uid="{00000000-0005-0000-0000-000035010000}"/>
    <cellStyle name="Moneda [0] 25 2" xfId="371" xr:uid="{00000000-0005-0000-0000-000036010000}"/>
    <cellStyle name="Moneda [0] 25 3" xfId="540" xr:uid="{00000000-0005-0000-0000-000037010000}"/>
    <cellStyle name="Moneda [0] 25 4" xfId="554" xr:uid="{00000000-0005-0000-0000-000038010000}"/>
    <cellStyle name="Moneda [0] 26" xfId="558" xr:uid="{00000000-0005-0000-0000-000039010000}"/>
    <cellStyle name="Moneda [0] 27" xfId="562" xr:uid="{00000000-0005-0000-0000-00003A010000}"/>
    <cellStyle name="Moneda [0] 28" xfId="566" xr:uid="{00000000-0005-0000-0000-00003B010000}"/>
    <cellStyle name="Moneda [0] 29" xfId="570" xr:uid="{09CAF182-FC3E-4D28-ACAC-6F91CCC2ED38}"/>
    <cellStyle name="Moneda [0] 3" xfId="29" xr:uid="{00000000-0005-0000-0000-00003C010000}"/>
    <cellStyle name="Moneda [0] 3 2" xfId="76" xr:uid="{00000000-0005-0000-0000-00003D010000}"/>
    <cellStyle name="Moneda [0] 3 2 2" xfId="270" xr:uid="{00000000-0005-0000-0000-00003E010000}"/>
    <cellStyle name="Moneda [0] 3 2 3" xfId="439" xr:uid="{00000000-0005-0000-0000-00003F010000}"/>
    <cellStyle name="Moneda [0] 3 3" xfId="224" xr:uid="{00000000-0005-0000-0000-000040010000}"/>
    <cellStyle name="Moneda [0] 3 4" xfId="393" xr:uid="{00000000-0005-0000-0000-000041010000}"/>
    <cellStyle name="Moneda [0] 4" xfId="33" xr:uid="{00000000-0005-0000-0000-000042010000}"/>
    <cellStyle name="Moneda [0] 4 2" xfId="80" xr:uid="{00000000-0005-0000-0000-000043010000}"/>
    <cellStyle name="Moneda [0] 4 2 2" xfId="274" xr:uid="{00000000-0005-0000-0000-000044010000}"/>
    <cellStyle name="Moneda [0] 4 2 3" xfId="443" xr:uid="{00000000-0005-0000-0000-000045010000}"/>
    <cellStyle name="Moneda [0] 4 3" xfId="228" xr:uid="{00000000-0005-0000-0000-000046010000}"/>
    <cellStyle name="Moneda [0] 4 4" xfId="397" xr:uid="{00000000-0005-0000-0000-000047010000}"/>
    <cellStyle name="Moneda [0] 4 5" xfId="548" xr:uid="{00000000-0005-0000-0000-000048010000}"/>
    <cellStyle name="Moneda [0] 5" xfId="37" xr:uid="{00000000-0005-0000-0000-000049010000}"/>
    <cellStyle name="Moneda [0] 5 2" xfId="84" xr:uid="{00000000-0005-0000-0000-00004A010000}"/>
    <cellStyle name="Moneda [0] 5 2 2" xfId="278" xr:uid="{00000000-0005-0000-0000-00004B010000}"/>
    <cellStyle name="Moneda [0] 5 2 3" xfId="447" xr:uid="{00000000-0005-0000-0000-00004C010000}"/>
    <cellStyle name="Moneda [0] 5 3" xfId="232" xr:uid="{00000000-0005-0000-0000-00004D010000}"/>
    <cellStyle name="Moneda [0] 5 4" xfId="401" xr:uid="{00000000-0005-0000-0000-00004E010000}"/>
    <cellStyle name="Moneda [0] 6" xfId="41" xr:uid="{00000000-0005-0000-0000-00004F010000}"/>
    <cellStyle name="Moneda [0] 6 2" xfId="236" xr:uid="{00000000-0005-0000-0000-000050010000}"/>
    <cellStyle name="Moneda [0] 6 3" xfId="405" xr:uid="{00000000-0005-0000-0000-000051010000}"/>
    <cellStyle name="Moneda [0] 7" xfId="45" xr:uid="{00000000-0005-0000-0000-000052010000}"/>
    <cellStyle name="Moneda [0] 7 2" xfId="240" xr:uid="{00000000-0005-0000-0000-000053010000}"/>
    <cellStyle name="Moneda [0] 7 3" xfId="409" xr:uid="{00000000-0005-0000-0000-000054010000}"/>
    <cellStyle name="Moneda [0] 8" xfId="49" xr:uid="{00000000-0005-0000-0000-000055010000}"/>
    <cellStyle name="Moneda [0] 8 2" xfId="244" xr:uid="{00000000-0005-0000-0000-000056010000}"/>
    <cellStyle name="Moneda [0] 8 3" xfId="413" xr:uid="{00000000-0005-0000-0000-000057010000}"/>
    <cellStyle name="Moneda [0] 9" xfId="55" xr:uid="{00000000-0005-0000-0000-000058010000}"/>
    <cellStyle name="Moneda [0] 9 2" xfId="249" xr:uid="{00000000-0005-0000-0000-000059010000}"/>
    <cellStyle name="Moneda [0] 9 3" xfId="418" xr:uid="{00000000-0005-0000-0000-00005A010000}"/>
    <cellStyle name="Moneda 2" xfId="576" xr:uid="{8012B0AC-9ED9-43C7-A2E4-1203B98104FA}"/>
    <cellStyle name="Moneda 3" xfId="578" xr:uid="{CC55F2D8-F792-4447-B3E0-D92095AD44EB}"/>
    <cellStyle name="Neutral" xfId="123" builtinId="28" customBuiltin="1"/>
    <cellStyle name="Nivel 1,2.3,5,6,9" xfId="160" xr:uid="{00000000-0005-0000-0000-00005C010000}"/>
    <cellStyle name="Nivel 4" xfId="161" xr:uid="{00000000-0005-0000-0000-00005D010000}"/>
    <cellStyle name="Normal" xfId="0" builtinId="0"/>
    <cellStyle name="Normal 10" xfId="32" xr:uid="{00000000-0005-0000-0000-00005F010000}"/>
    <cellStyle name="Normal 10 2" xfId="79" xr:uid="{00000000-0005-0000-0000-000060010000}"/>
    <cellStyle name="Normal 10 2 2" xfId="273" xr:uid="{00000000-0005-0000-0000-000061010000}"/>
    <cellStyle name="Normal 10 2 3" xfId="442" xr:uid="{00000000-0005-0000-0000-000062010000}"/>
    <cellStyle name="Normal 10 3" xfId="227" xr:uid="{00000000-0005-0000-0000-000063010000}"/>
    <cellStyle name="Normal 10 4" xfId="396" xr:uid="{00000000-0005-0000-0000-000064010000}"/>
    <cellStyle name="Normal 10 5" xfId="547" xr:uid="{00000000-0005-0000-0000-000065010000}"/>
    <cellStyle name="Normal 11" xfId="36" xr:uid="{00000000-0005-0000-0000-000066010000}"/>
    <cellStyle name="Normal 11 2" xfId="83" xr:uid="{00000000-0005-0000-0000-000067010000}"/>
    <cellStyle name="Normal 11 2 2" xfId="277" xr:uid="{00000000-0005-0000-0000-000068010000}"/>
    <cellStyle name="Normal 11 2 3" xfId="446" xr:uid="{00000000-0005-0000-0000-000069010000}"/>
    <cellStyle name="Normal 11 3" xfId="231" xr:uid="{00000000-0005-0000-0000-00006A010000}"/>
    <cellStyle name="Normal 11 4" xfId="400" xr:uid="{00000000-0005-0000-0000-00006B010000}"/>
    <cellStyle name="Normal 12" xfId="40" xr:uid="{00000000-0005-0000-0000-00006C010000}"/>
    <cellStyle name="Normal 12 2" xfId="235" xr:uid="{00000000-0005-0000-0000-00006D010000}"/>
    <cellStyle name="Normal 12 3" xfId="404" xr:uid="{00000000-0005-0000-0000-00006E010000}"/>
    <cellStyle name="Normal 13" xfId="44" xr:uid="{00000000-0005-0000-0000-00006F010000}"/>
    <cellStyle name="Normal 13 2" xfId="239" xr:uid="{00000000-0005-0000-0000-000070010000}"/>
    <cellStyle name="Normal 13 3" xfId="408" xr:uid="{00000000-0005-0000-0000-000071010000}"/>
    <cellStyle name="Normal 14" xfId="48" xr:uid="{00000000-0005-0000-0000-000072010000}"/>
    <cellStyle name="Normal 14 2" xfId="243" xr:uid="{00000000-0005-0000-0000-000073010000}"/>
    <cellStyle name="Normal 14 3" xfId="412" xr:uid="{00000000-0005-0000-0000-000074010000}"/>
    <cellStyle name="Normal 15" xfId="53" xr:uid="{00000000-0005-0000-0000-000075010000}"/>
    <cellStyle name="Normal 15 2" xfId="247" xr:uid="{00000000-0005-0000-0000-000076010000}"/>
    <cellStyle name="Normal 15 3" xfId="416" xr:uid="{00000000-0005-0000-0000-000077010000}"/>
    <cellStyle name="Normal 16" xfId="54" xr:uid="{00000000-0005-0000-0000-000078010000}"/>
    <cellStyle name="Normal 16 2" xfId="248" xr:uid="{00000000-0005-0000-0000-000079010000}"/>
    <cellStyle name="Normal 16 3" xfId="417" xr:uid="{00000000-0005-0000-0000-00007A010000}"/>
    <cellStyle name="Normal 17" xfId="92" xr:uid="{00000000-0005-0000-0000-00007B010000}"/>
    <cellStyle name="Normal 17 2" xfId="286" xr:uid="{00000000-0005-0000-0000-00007C010000}"/>
    <cellStyle name="Normal 17 3" xfId="455" xr:uid="{00000000-0005-0000-0000-00007D010000}"/>
    <cellStyle name="Normal 18" xfId="96" xr:uid="{00000000-0005-0000-0000-00007E010000}"/>
    <cellStyle name="Normal 18 2" xfId="290" xr:uid="{00000000-0005-0000-0000-00007F010000}"/>
    <cellStyle name="Normal 18 3" xfId="459" xr:uid="{00000000-0005-0000-0000-000080010000}"/>
    <cellStyle name="Normal 19" xfId="100" xr:uid="{00000000-0005-0000-0000-000081010000}"/>
    <cellStyle name="Normal 19 2" xfId="294" xr:uid="{00000000-0005-0000-0000-000082010000}"/>
    <cellStyle name="Normal 19 3" xfId="463" xr:uid="{00000000-0005-0000-0000-000083010000}"/>
    <cellStyle name="Normal 2" xfId="4" xr:uid="{00000000-0005-0000-0000-000084010000}"/>
    <cellStyle name="Normal 2 2" xfId="5" xr:uid="{00000000-0005-0000-0000-000085010000}"/>
    <cellStyle name="Normal 20" xfId="104" xr:uid="{00000000-0005-0000-0000-000086010000}"/>
    <cellStyle name="Normal 20 2" xfId="298" xr:uid="{00000000-0005-0000-0000-000087010000}"/>
    <cellStyle name="Normal 20 3" xfId="467" xr:uid="{00000000-0005-0000-0000-000088010000}"/>
    <cellStyle name="Normal 21" xfId="108" xr:uid="{00000000-0005-0000-0000-000089010000}"/>
    <cellStyle name="Normal 21 2" xfId="302" xr:uid="{00000000-0005-0000-0000-00008A010000}"/>
    <cellStyle name="Normal 21 3" xfId="471" xr:uid="{00000000-0005-0000-0000-00008B010000}"/>
    <cellStyle name="Normal 22" xfId="112" xr:uid="{00000000-0005-0000-0000-00008C010000}"/>
    <cellStyle name="Normal 22 2" xfId="306" xr:uid="{00000000-0005-0000-0000-00008D010000}"/>
    <cellStyle name="Normal 22 3" xfId="475" xr:uid="{00000000-0005-0000-0000-00008E010000}"/>
    <cellStyle name="Normal 23" xfId="156" xr:uid="{00000000-0005-0000-0000-00008F010000}"/>
    <cellStyle name="Normal 23 2" xfId="329" xr:uid="{00000000-0005-0000-0000-000090010000}"/>
    <cellStyle name="Normal 23 3" xfId="499" xr:uid="{00000000-0005-0000-0000-000091010000}"/>
    <cellStyle name="Normal 24" xfId="171" xr:uid="{00000000-0005-0000-0000-000092010000}"/>
    <cellStyle name="Normal 24 2" xfId="341" xr:uid="{00000000-0005-0000-0000-000093010000}"/>
    <cellStyle name="Normal 24 3" xfId="511" xr:uid="{00000000-0005-0000-0000-000094010000}"/>
    <cellStyle name="Normal 25" xfId="175" xr:uid="{00000000-0005-0000-0000-000095010000}"/>
    <cellStyle name="Normal 25 2" xfId="345" xr:uid="{00000000-0005-0000-0000-000096010000}"/>
    <cellStyle name="Normal 25 3" xfId="515" xr:uid="{00000000-0005-0000-0000-000097010000}"/>
    <cellStyle name="Normal 26" xfId="179" xr:uid="{00000000-0005-0000-0000-000098010000}"/>
    <cellStyle name="Normal 26 2" xfId="349" xr:uid="{00000000-0005-0000-0000-000099010000}"/>
    <cellStyle name="Normal 26 3" xfId="519" xr:uid="{00000000-0005-0000-0000-00009A010000}"/>
    <cellStyle name="Normal 27" xfId="183" xr:uid="{00000000-0005-0000-0000-00009B010000}"/>
    <cellStyle name="Normal 27 2" xfId="353" xr:uid="{00000000-0005-0000-0000-00009C010000}"/>
    <cellStyle name="Normal 27 3" xfId="523" xr:uid="{00000000-0005-0000-0000-00009D010000}"/>
    <cellStyle name="Normal 28" xfId="187" xr:uid="{00000000-0005-0000-0000-00009E010000}"/>
    <cellStyle name="Normal 28 2" xfId="357" xr:uid="{00000000-0005-0000-0000-00009F010000}"/>
    <cellStyle name="Normal 28 3" xfId="527" xr:uid="{00000000-0005-0000-0000-0000A0010000}"/>
    <cellStyle name="Normal 29" xfId="191" xr:uid="{00000000-0005-0000-0000-0000A1010000}"/>
    <cellStyle name="Normal 29 2" xfId="361" xr:uid="{00000000-0005-0000-0000-0000A2010000}"/>
    <cellStyle name="Normal 3" xfId="3" xr:uid="{00000000-0005-0000-0000-0000A3010000}"/>
    <cellStyle name="Normal 30" xfId="194" xr:uid="{00000000-0005-0000-0000-0000A4010000}"/>
    <cellStyle name="Normal 30 2" xfId="362" xr:uid="{00000000-0005-0000-0000-0000A5010000}"/>
    <cellStyle name="Normal 30 3" xfId="531" xr:uid="{00000000-0005-0000-0000-0000A6010000}"/>
    <cellStyle name="Normal 31" xfId="198" xr:uid="{00000000-0005-0000-0000-0000A7010000}"/>
    <cellStyle name="Normal 31 2" xfId="366" xr:uid="{00000000-0005-0000-0000-0000A8010000}"/>
    <cellStyle name="Normal 31 3" xfId="535" xr:uid="{00000000-0005-0000-0000-0000A9010000}"/>
    <cellStyle name="Normal 32" xfId="202" xr:uid="{00000000-0005-0000-0000-0000AA010000}"/>
    <cellStyle name="Normal 32 2" xfId="370" xr:uid="{00000000-0005-0000-0000-0000AB010000}"/>
    <cellStyle name="Normal 32 3" xfId="539" xr:uid="{00000000-0005-0000-0000-0000AC010000}"/>
    <cellStyle name="Normal 32 4" xfId="553" xr:uid="{00000000-0005-0000-0000-0000AD010000}"/>
    <cellStyle name="Normal 33" xfId="557" xr:uid="{00000000-0005-0000-0000-0000AE010000}"/>
    <cellStyle name="Normal 34" xfId="561" xr:uid="{00000000-0005-0000-0000-0000AF010000}"/>
    <cellStyle name="Normal 35" xfId="565" xr:uid="{00000000-0005-0000-0000-0000B0010000}"/>
    <cellStyle name="Normal 36" xfId="569" xr:uid="{F9AB1D9F-8D56-4910-882A-05EA33E09718}"/>
    <cellStyle name="Normal 37" xfId="574" xr:uid="{A2C38DB8-27A0-4D8D-8949-1D0F92DA96A2}"/>
    <cellStyle name="Normal 4" xfId="10" xr:uid="{00000000-0005-0000-0000-0000B1010000}"/>
    <cellStyle name="Normal 4 2" xfId="27" xr:uid="{00000000-0005-0000-0000-0000B2010000}"/>
    <cellStyle name="Normal 4 3" xfId="60" xr:uid="{00000000-0005-0000-0000-0000B3010000}"/>
    <cellStyle name="Normal 4 3 2" xfId="254" xr:uid="{00000000-0005-0000-0000-0000B4010000}"/>
    <cellStyle name="Normal 4 3 3" xfId="423" xr:uid="{00000000-0005-0000-0000-0000B5010000}"/>
    <cellStyle name="Normal 4 4" xfId="208" xr:uid="{00000000-0005-0000-0000-0000B6010000}"/>
    <cellStyle name="Normal 4 5" xfId="377" xr:uid="{00000000-0005-0000-0000-0000B7010000}"/>
    <cellStyle name="Normal 5" xfId="12" xr:uid="{00000000-0005-0000-0000-0000B8010000}"/>
    <cellStyle name="Normal 5 2" xfId="62" xr:uid="{00000000-0005-0000-0000-0000B9010000}"/>
    <cellStyle name="Normal 5 2 2" xfId="256" xr:uid="{00000000-0005-0000-0000-0000BA010000}"/>
    <cellStyle name="Normal 5 2 3" xfId="425" xr:uid="{00000000-0005-0000-0000-0000BB010000}"/>
    <cellStyle name="Normal 5 3" xfId="210" xr:uid="{00000000-0005-0000-0000-0000BC010000}"/>
    <cellStyle name="Normal 5 4" xfId="379" xr:uid="{00000000-0005-0000-0000-0000BD010000}"/>
    <cellStyle name="Normal 6" xfId="16" xr:uid="{00000000-0005-0000-0000-0000BE010000}"/>
    <cellStyle name="Normal 7" xfId="23" xr:uid="{00000000-0005-0000-0000-0000BF010000}"/>
    <cellStyle name="Normal 7 2" xfId="72" xr:uid="{00000000-0005-0000-0000-0000C0010000}"/>
    <cellStyle name="Normal 7 2 2" xfId="266" xr:uid="{00000000-0005-0000-0000-0000C1010000}"/>
    <cellStyle name="Normal 7 2 3" xfId="435" xr:uid="{00000000-0005-0000-0000-0000C2010000}"/>
    <cellStyle name="Normal 7 3" xfId="220" xr:uid="{00000000-0005-0000-0000-0000C3010000}"/>
    <cellStyle name="Normal 7 4" xfId="389" xr:uid="{00000000-0005-0000-0000-0000C4010000}"/>
    <cellStyle name="Normal 8" xfId="25" xr:uid="{00000000-0005-0000-0000-0000C5010000}"/>
    <cellStyle name="Normal 8 2" xfId="74" xr:uid="{00000000-0005-0000-0000-0000C6010000}"/>
    <cellStyle name="Normal 8 2 2" xfId="268" xr:uid="{00000000-0005-0000-0000-0000C7010000}"/>
    <cellStyle name="Normal 8 2 3" xfId="437" xr:uid="{00000000-0005-0000-0000-0000C8010000}"/>
    <cellStyle name="Normal 8 3" xfId="222" xr:uid="{00000000-0005-0000-0000-0000C9010000}"/>
    <cellStyle name="Normal 8 4" xfId="391" xr:uid="{00000000-0005-0000-0000-0000CA010000}"/>
    <cellStyle name="Normal 9" xfId="28" xr:uid="{00000000-0005-0000-0000-0000CB010000}"/>
    <cellStyle name="Normal 9 2" xfId="75" xr:uid="{00000000-0005-0000-0000-0000CC010000}"/>
    <cellStyle name="Normal 9 2 2" xfId="269" xr:uid="{00000000-0005-0000-0000-0000CD010000}"/>
    <cellStyle name="Normal 9 2 3" xfId="438" xr:uid="{00000000-0005-0000-0000-0000CE010000}"/>
    <cellStyle name="Normal 9 3" xfId="223" xr:uid="{00000000-0005-0000-0000-0000CF010000}"/>
    <cellStyle name="Normal 9 4" xfId="392" xr:uid="{00000000-0005-0000-0000-0000D0010000}"/>
    <cellStyle name="Notas 2" xfId="167" xr:uid="{00000000-0005-0000-0000-0000D1010000}"/>
    <cellStyle name="Notas 2 2" xfId="337" xr:uid="{00000000-0005-0000-0000-0000D2010000}"/>
    <cellStyle name="Notas 2 3" xfId="507" xr:uid="{00000000-0005-0000-0000-0000D3010000}"/>
    <cellStyle name="Porcentaje" xfId="2" builtinId="5"/>
    <cellStyle name="Porcentaje 10" xfId="51" xr:uid="{00000000-0005-0000-0000-0000D5010000}"/>
    <cellStyle name="Porcentaje 10 2" xfId="246" xr:uid="{00000000-0005-0000-0000-0000D6010000}"/>
    <cellStyle name="Porcentaje 10 3" xfId="415" xr:uid="{00000000-0005-0000-0000-0000D7010000}"/>
    <cellStyle name="Porcentaje 11" xfId="57" xr:uid="{00000000-0005-0000-0000-0000D8010000}"/>
    <cellStyle name="Porcentaje 11 2" xfId="251" xr:uid="{00000000-0005-0000-0000-0000D9010000}"/>
    <cellStyle name="Porcentaje 11 3" xfId="420" xr:uid="{00000000-0005-0000-0000-0000DA010000}"/>
    <cellStyle name="Porcentaje 12" xfId="95" xr:uid="{00000000-0005-0000-0000-0000DB010000}"/>
    <cellStyle name="Porcentaje 12 2" xfId="289" xr:uid="{00000000-0005-0000-0000-0000DC010000}"/>
    <cellStyle name="Porcentaje 12 3" xfId="458" xr:uid="{00000000-0005-0000-0000-0000DD010000}"/>
    <cellStyle name="Porcentaje 13" xfId="99" xr:uid="{00000000-0005-0000-0000-0000DE010000}"/>
    <cellStyle name="Porcentaje 13 2" xfId="293" xr:uid="{00000000-0005-0000-0000-0000DF010000}"/>
    <cellStyle name="Porcentaje 13 3" xfId="462" xr:uid="{00000000-0005-0000-0000-0000E0010000}"/>
    <cellStyle name="Porcentaje 14" xfId="103" xr:uid="{00000000-0005-0000-0000-0000E1010000}"/>
    <cellStyle name="Porcentaje 14 2" xfId="297" xr:uid="{00000000-0005-0000-0000-0000E2010000}"/>
    <cellStyle name="Porcentaje 14 3" xfId="466" xr:uid="{00000000-0005-0000-0000-0000E3010000}"/>
    <cellStyle name="Porcentaje 15" xfId="107" xr:uid="{00000000-0005-0000-0000-0000E4010000}"/>
    <cellStyle name="Porcentaje 15 2" xfId="301" xr:uid="{00000000-0005-0000-0000-0000E5010000}"/>
    <cellStyle name="Porcentaje 15 3" xfId="470" xr:uid="{00000000-0005-0000-0000-0000E6010000}"/>
    <cellStyle name="Porcentaje 16" xfId="111" xr:uid="{00000000-0005-0000-0000-0000E7010000}"/>
    <cellStyle name="Porcentaje 16 2" xfId="305" xr:uid="{00000000-0005-0000-0000-0000E8010000}"/>
    <cellStyle name="Porcentaje 16 3" xfId="474" xr:uid="{00000000-0005-0000-0000-0000E9010000}"/>
    <cellStyle name="Porcentaje 17" xfId="115" xr:uid="{00000000-0005-0000-0000-0000EA010000}"/>
    <cellStyle name="Porcentaje 17 2" xfId="309" xr:uid="{00000000-0005-0000-0000-0000EB010000}"/>
    <cellStyle name="Porcentaje 17 3" xfId="478" xr:uid="{00000000-0005-0000-0000-0000EC010000}"/>
    <cellStyle name="Porcentaje 17 4" xfId="552" xr:uid="{00000000-0005-0000-0000-0000ED010000}"/>
    <cellStyle name="Porcentaje 18" xfId="174" xr:uid="{00000000-0005-0000-0000-0000EE010000}"/>
    <cellStyle name="Porcentaje 18 2" xfId="344" xr:uid="{00000000-0005-0000-0000-0000EF010000}"/>
    <cellStyle name="Porcentaje 18 3" xfId="514" xr:uid="{00000000-0005-0000-0000-0000F0010000}"/>
    <cellStyle name="Porcentaje 19" xfId="178" xr:uid="{00000000-0005-0000-0000-0000F1010000}"/>
    <cellStyle name="Porcentaje 19 2" xfId="348" xr:uid="{00000000-0005-0000-0000-0000F2010000}"/>
    <cellStyle name="Porcentaje 19 3" xfId="518" xr:uid="{00000000-0005-0000-0000-0000F3010000}"/>
    <cellStyle name="Porcentaje 2" xfId="6" xr:uid="{00000000-0005-0000-0000-0000F4010000}"/>
    <cellStyle name="Porcentaje 2 2" xfId="59" xr:uid="{00000000-0005-0000-0000-0000F5010000}"/>
    <cellStyle name="Porcentaje 2 2 2" xfId="253" xr:uid="{00000000-0005-0000-0000-0000F6010000}"/>
    <cellStyle name="Porcentaje 2 2 3" xfId="422" xr:uid="{00000000-0005-0000-0000-0000F7010000}"/>
    <cellStyle name="Porcentaje 2 3" xfId="165" xr:uid="{00000000-0005-0000-0000-0000F8010000}"/>
    <cellStyle name="Porcentaje 2 4" xfId="207" xr:uid="{00000000-0005-0000-0000-0000F9010000}"/>
    <cellStyle name="Porcentaje 2 5" xfId="376" xr:uid="{00000000-0005-0000-0000-0000FA010000}"/>
    <cellStyle name="Porcentaje 2 6" xfId="577" xr:uid="{611D56AF-1908-42F9-AAD9-A85739C916C9}"/>
    <cellStyle name="Porcentaje 20" xfId="182" xr:uid="{00000000-0005-0000-0000-0000FB010000}"/>
    <cellStyle name="Porcentaje 20 2" xfId="352" xr:uid="{00000000-0005-0000-0000-0000FC010000}"/>
    <cellStyle name="Porcentaje 20 3" xfId="522" xr:uid="{00000000-0005-0000-0000-0000FD010000}"/>
    <cellStyle name="Porcentaje 21" xfId="186" xr:uid="{00000000-0005-0000-0000-0000FE010000}"/>
    <cellStyle name="Porcentaje 21 2" xfId="356" xr:uid="{00000000-0005-0000-0000-0000FF010000}"/>
    <cellStyle name="Porcentaje 21 3" xfId="526" xr:uid="{00000000-0005-0000-0000-000000020000}"/>
    <cellStyle name="Porcentaje 22" xfId="190" xr:uid="{00000000-0005-0000-0000-000001020000}"/>
    <cellStyle name="Porcentaje 22 2" xfId="360" xr:uid="{00000000-0005-0000-0000-000002020000}"/>
    <cellStyle name="Porcentaje 22 3" xfId="530" xr:uid="{00000000-0005-0000-0000-000003020000}"/>
    <cellStyle name="Porcentaje 23" xfId="197" xr:uid="{00000000-0005-0000-0000-000004020000}"/>
    <cellStyle name="Porcentaje 23 2" xfId="365" xr:uid="{00000000-0005-0000-0000-000005020000}"/>
    <cellStyle name="Porcentaje 23 3" xfId="534" xr:uid="{00000000-0005-0000-0000-000006020000}"/>
    <cellStyle name="Porcentaje 24" xfId="201" xr:uid="{00000000-0005-0000-0000-000007020000}"/>
    <cellStyle name="Porcentaje 24 2" xfId="369" xr:uid="{00000000-0005-0000-0000-000008020000}"/>
    <cellStyle name="Porcentaje 24 3" xfId="538" xr:uid="{00000000-0005-0000-0000-000009020000}"/>
    <cellStyle name="Porcentaje 25" xfId="205" xr:uid="{00000000-0005-0000-0000-00000A020000}"/>
    <cellStyle name="Porcentaje 25 2" xfId="373" xr:uid="{00000000-0005-0000-0000-00000B020000}"/>
    <cellStyle name="Porcentaje 25 3" xfId="542" xr:uid="{00000000-0005-0000-0000-00000C020000}"/>
    <cellStyle name="Porcentaje 25 4" xfId="556" xr:uid="{00000000-0005-0000-0000-00000D020000}"/>
    <cellStyle name="Porcentaje 26" xfId="560" xr:uid="{00000000-0005-0000-0000-00000E020000}"/>
    <cellStyle name="Porcentaje 27" xfId="564" xr:uid="{00000000-0005-0000-0000-00000F020000}"/>
    <cellStyle name="Porcentaje 28" xfId="568" xr:uid="{00000000-0005-0000-0000-000010020000}"/>
    <cellStyle name="Porcentaje 29" xfId="575" xr:uid="{A64D9156-FF52-43E9-8A58-688D49EDDB64}"/>
    <cellStyle name="Porcentaje 3" xfId="8" xr:uid="{00000000-0005-0000-0000-000011020000}"/>
    <cellStyle name="Porcentaje 4" xfId="13" xr:uid="{00000000-0005-0000-0000-000012020000}"/>
    <cellStyle name="Porcentaje 4 2" xfId="63" xr:uid="{00000000-0005-0000-0000-000013020000}"/>
    <cellStyle name="Porcentaje 4 2 2" xfId="257" xr:uid="{00000000-0005-0000-0000-000014020000}"/>
    <cellStyle name="Porcentaje 4 2 3" xfId="426" xr:uid="{00000000-0005-0000-0000-000015020000}"/>
    <cellStyle name="Porcentaje 4 3" xfId="211" xr:uid="{00000000-0005-0000-0000-000016020000}"/>
    <cellStyle name="Porcentaje 4 4" xfId="380" xr:uid="{00000000-0005-0000-0000-000017020000}"/>
    <cellStyle name="Porcentaje 5" xfId="31" xr:uid="{00000000-0005-0000-0000-000018020000}"/>
    <cellStyle name="Porcentaje 5 2" xfId="78" xr:uid="{00000000-0005-0000-0000-000019020000}"/>
    <cellStyle name="Porcentaje 5 2 2" xfId="272" xr:uid="{00000000-0005-0000-0000-00001A020000}"/>
    <cellStyle name="Porcentaje 5 2 3" xfId="441" xr:uid="{00000000-0005-0000-0000-00001B020000}"/>
    <cellStyle name="Porcentaje 5 3" xfId="226" xr:uid="{00000000-0005-0000-0000-00001C020000}"/>
    <cellStyle name="Porcentaje 5 4" xfId="395" xr:uid="{00000000-0005-0000-0000-00001D020000}"/>
    <cellStyle name="Porcentaje 6" xfId="35" xr:uid="{00000000-0005-0000-0000-00001E020000}"/>
    <cellStyle name="Porcentaje 6 2" xfId="82" xr:uid="{00000000-0005-0000-0000-00001F020000}"/>
    <cellStyle name="Porcentaje 6 2 2" xfId="276" xr:uid="{00000000-0005-0000-0000-000020020000}"/>
    <cellStyle name="Porcentaje 6 2 3" xfId="445" xr:uid="{00000000-0005-0000-0000-000021020000}"/>
    <cellStyle name="Porcentaje 6 3" xfId="230" xr:uid="{00000000-0005-0000-0000-000022020000}"/>
    <cellStyle name="Porcentaje 6 4" xfId="399" xr:uid="{00000000-0005-0000-0000-000023020000}"/>
    <cellStyle name="Porcentaje 6 5" xfId="550" xr:uid="{00000000-0005-0000-0000-000024020000}"/>
    <cellStyle name="Porcentaje 7" xfId="39" xr:uid="{00000000-0005-0000-0000-000025020000}"/>
    <cellStyle name="Porcentaje 7 2" xfId="86" xr:uid="{00000000-0005-0000-0000-000026020000}"/>
    <cellStyle name="Porcentaje 7 2 2" xfId="280" xr:uid="{00000000-0005-0000-0000-000027020000}"/>
    <cellStyle name="Porcentaje 7 2 3" xfId="449" xr:uid="{00000000-0005-0000-0000-000028020000}"/>
    <cellStyle name="Porcentaje 7 3" xfId="234" xr:uid="{00000000-0005-0000-0000-000029020000}"/>
    <cellStyle name="Porcentaje 7 4" xfId="403" xr:uid="{00000000-0005-0000-0000-00002A020000}"/>
    <cellStyle name="Porcentaje 8" xfId="43" xr:uid="{00000000-0005-0000-0000-00002B020000}"/>
    <cellStyle name="Porcentaje 8 2" xfId="238" xr:uid="{00000000-0005-0000-0000-00002C020000}"/>
    <cellStyle name="Porcentaje 8 3" xfId="407" xr:uid="{00000000-0005-0000-0000-00002D020000}"/>
    <cellStyle name="Porcentaje 9" xfId="47" xr:uid="{00000000-0005-0000-0000-00002E020000}"/>
    <cellStyle name="Porcentaje 9 2" xfId="242" xr:uid="{00000000-0005-0000-0000-00002F020000}"/>
    <cellStyle name="Porcentaje 9 3" xfId="411" xr:uid="{00000000-0005-0000-0000-000030020000}"/>
    <cellStyle name="Porcentual 2" xfId="7" xr:uid="{00000000-0005-0000-0000-000031020000}"/>
    <cellStyle name="Salida" xfId="125" builtinId="21" customBuiltin="1"/>
    <cellStyle name="Texto de advertencia" xfId="129" builtinId="11" customBuiltin="1"/>
    <cellStyle name="Texto explicativo" xfId="130" builtinId="53" customBuiltin="1"/>
    <cellStyle name="Título" xfId="116" builtinId="15" customBuiltin="1"/>
    <cellStyle name="Título 2" xfId="118" builtinId="17" customBuiltin="1"/>
    <cellStyle name="Título 3" xfId="119" builtinId="18" customBuiltin="1"/>
    <cellStyle name="Total" xfId="131" builtinId="25" customBuiltin="1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EFE2"/>
      <color rgb="FFFFCCCC"/>
      <color rgb="FFFBD1AF"/>
      <color rgb="FF318497"/>
      <color rgb="FF338A9F"/>
      <color rgb="FFD7D200"/>
      <color rgb="FF3EA7C0"/>
      <color rgb="FFFEF2E8"/>
      <color rgb="FFF3DEDD"/>
      <color rgb="FFFCDB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42" Type="http://schemas.microsoft.com/office/2017/06/relationships/rdRichValueStructure" Target="richData/rdrichvaluestructure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41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40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APROPIACIÓN VIGENTE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s-CO" b="1">
                <a:solidFill>
                  <a:sysClr val="windowText" lastClr="000000"/>
                </a:solidFill>
              </a:rPr>
              <a:t>$ 1.497.388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'CONSOLIDADO '!$B$32</c:f>
              <c:strCache>
                <c:ptCount val="1"/>
                <c:pt idx="0">
                  <c:v>APROPIACIÓN INICIAL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95-412E-B387-B0BF611682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95-412E-B387-B0BF611682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95-412E-B387-B0BF611682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'CONSOLIDADO '!$A$33:$A$35</c:f>
            </c:multiLvlStrRef>
          </c:cat>
          <c:val>
            <c:numRef>
              <c:f>'CONSOLIDADO '!$B$33:$B$35</c:f>
            </c:numRef>
          </c:val>
          <c:extLst>
            <c:ext xmlns:c16="http://schemas.microsoft.com/office/drawing/2014/chart" uri="{C3380CC4-5D6E-409C-BE32-E72D297353CC}">
              <c16:uniqueId val="{00000000-B051-465F-806E-4F3A30F34CCD}"/>
            </c:ext>
          </c:extLst>
        </c:ser>
        <c:ser>
          <c:idx val="1"/>
          <c:order val="1"/>
          <c:tx>
            <c:strRef>
              <c:f>'CONSOLIDADO '!$C$32</c:f>
              <c:strCache>
                <c:ptCount val="1"/>
                <c:pt idx="0">
                  <c:v>APROPIACIÓN VIGENTE</c:v>
                </c:pt>
              </c:strCache>
            </c:strRef>
          </c:tx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51-465F-806E-4F3A30F34CCD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051-465F-806E-4F3A30F34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051-465F-806E-4F3A30F34CCD}"/>
              </c:ext>
            </c:extLst>
          </c:dPt>
          <c:dLbls>
            <c:dLbl>
              <c:idx val="0"/>
              <c:layout>
                <c:manualLayout>
                  <c:x val="0.19486201669081399"/>
                  <c:y val="7.470084736935611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51-465F-806E-4F3A30F34CCD}"/>
                </c:ext>
              </c:extLst>
            </c:dLbl>
            <c:dLbl>
              <c:idx val="1"/>
              <c:layout>
                <c:manualLayout>
                  <c:x val="-0.20602605354826592"/>
                  <c:y val="-0.1322828730906617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51-465F-806E-4F3A30F34CCD}"/>
                </c:ext>
              </c:extLst>
            </c:dLbl>
            <c:dLbl>
              <c:idx val="2"/>
              <c:layout>
                <c:manualLayout>
                  <c:x val="0.33491909118733654"/>
                  <c:y val="-5.7062488105304083E-1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51-465F-806E-4F3A30F34C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'CONSOLIDADO '!$A$33:$A$35</c:f>
            </c:multiLvlStrRef>
          </c:cat>
          <c:val>
            <c:numRef>
              <c:f>'CONSOLIDADO '!$C$33:$C$35</c:f>
            </c:numRef>
          </c:val>
          <c:extLst>
            <c:ext xmlns:c16="http://schemas.microsoft.com/office/drawing/2014/chart" uri="{C3380CC4-5D6E-409C-BE32-E72D297353CC}">
              <c16:uniqueId val="{00000001-B051-465F-806E-4F3A30F34C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>
                <a:solidFill>
                  <a:srgbClr val="C00000"/>
                </a:solidFill>
              </a:rPr>
              <a:t>Compromisos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3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8276758542248243E-2"/>
          <c:y val="0.26966597879932169"/>
          <c:w val="0.92523983884730454"/>
          <c:h val="0.435834449975092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'GRAFICAS DE TENDENCIA '!$D$3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92%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FF-43E3-827B-64316F45402B}"/>
                </c:ext>
              </c:extLst>
            </c:dLbl>
            <c:dLbl>
              <c:idx val="1"/>
              <c:layout>
                <c:manualLayout>
                  <c:x val="2.7433988854454988E-3"/>
                  <c:y val="0.1052991158190778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98%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FF-43E3-827B-64316F45402B}"/>
                </c:ext>
              </c:extLst>
            </c:dLbl>
            <c:dLbl>
              <c:idx val="2"/>
              <c:layout>
                <c:manualLayout>
                  <c:x val="-2.7433988854455994E-3"/>
                  <c:y val="9.02563849877810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FF-43E3-827B-64316F4540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'GRAFICAS DE TENDENCIA '!$B$4:$B$5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'GRAFICAS DE TENDENCIA '!$D$8:$D$10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6DFF-43E3-827B-64316F45402B}"/>
            </c:ext>
          </c:extLst>
        </c:ser>
        <c:ser>
          <c:idx val="1"/>
          <c:order val="1"/>
          <c:tx>
            <c:strRef>
              <c:f>'GRAFICAS DE TENDENCIA '!$E$3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1">
                        <a:solidFill>
                          <a:schemeClr val="tx1"/>
                        </a:solidFill>
                      </a:rPr>
                      <a:t>70%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FF-43E3-827B-64316F45402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1">
                        <a:solidFill>
                          <a:schemeClr val="tx1"/>
                        </a:solidFill>
                      </a:rPr>
                      <a:t>87%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FF-43E3-827B-64316F45402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1000">
                        <a:solidFill>
                          <a:sysClr val="windowText" lastClr="000000"/>
                        </a:solidFill>
                      </a:rPr>
                      <a:t>92%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FF-43E3-827B-64316F4540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'GRAFICAS DE TENDENCIA '!$B$4:$B$5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'GRAFICAS DE TENDENCIA '!$E$4:$E$5</c:f>
              <c:numCache>
                <c:formatCode>0%</c:formatCode>
                <c:ptCount val="2"/>
                <c:pt idx="0">
                  <c:v>0.1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DFF-43E3-827B-64316F454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1582720"/>
        <c:axId val="311584256"/>
      </c:barChart>
      <c:catAx>
        <c:axId val="31158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11584256"/>
        <c:crosses val="autoZero"/>
        <c:auto val="1"/>
        <c:lblAlgn val="ctr"/>
        <c:lblOffset val="100"/>
        <c:noMultiLvlLbl val="0"/>
      </c:catAx>
      <c:valAx>
        <c:axId val="3115842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115827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14991410853395"/>
          <c:y val="0.89298186663454415"/>
          <c:w val="0.25715489042692086"/>
          <c:h val="9.56754086157415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3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83404088173391E-2"/>
          <c:y val="3.6123842959614502E-2"/>
          <c:w val="0.92523983884730454"/>
          <c:h val="0.67663920166629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'GRAFICAS DE TENDENCIA '!$F$3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0-DBD6-4214-B136-41E088D7B4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'GRAFICAS DE TENDENCIA '!$B$4:$B$5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'GRAFICAS DE TENDENCIA '!$F$4:$F$5</c:f>
              <c:numCache>
                <c:formatCode>0%</c:formatCode>
                <c:ptCount val="2"/>
                <c:pt idx="0">
                  <c:v>0</c:v>
                </c:pt>
                <c:pt idx="1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D6-4214-B136-41E088D7B44D}"/>
            </c:ext>
          </c:extLst>
        </c:ser>
        <c:ser>
          <c:idx val="1"/>
          <c:order val="1"/>
          <c:tx>
            <c:strRef>
              <c:f>'GRAFICAS DE TENDENCIA '!$G$3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BD6-4214-B136-41E088D7B44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37%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D6-4214-B136-41E088D7B44D}"/>
                </c:ext>
              </c:extLst>
            </c:dLbl>
            <c:dLbl>
              <c:idx val="1"/>
              <c:layout>
                <c:manualLayout>
                  <c:x val="5.1657495031256296E-3"/>
                  <c:y val="0.167670438956361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D6-4214-B136-41E088D7B44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52%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D6-4214-B136-41E088D7B44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16%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D6-4214-B136-41E088D7B4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'GRAFICAS DE TENDENCIA '!$B$4:$B$5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'GRAFICAS DE TENDENCIA '!$G$10:$G$12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DBD6-4214-B136-41E088D7B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2506496"/>
        <c:axId val="342520576"/>
      </c:barChart>
      <c:catAx>
        <c:axId val="34250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42520576"/>
        <c:crosses val="autoZero"/>
        <c:auto val="1"/>
        <c:lblAlgn val="ctr"/>
        <c:lblOffset val="100"/>
        <c:noMultiLvlLbl val="0"/>
      </c:catAx>
      <c:valAx>
        <c:axId val="3425205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4250649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3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>
                <a:solidFill>
                  <a:srgbClr val="C00000"/>
                </a:solidFill>
              </a:rPr>
              <a:t>Compromisos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3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7148258073535193E-2"/>
          <c:y val="0.21184717476353196"/>
          <c:w val="0.92523983884730454"/>
          <c:h val="0.435834449975092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'GRAFICAS DE TENDENCIA '!$D$28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92%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33-4E90-B3D3-37DF2F9190C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98%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33-4E90-B3D3-37DF2F9190C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99%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33-4E90-B3D3-37DF2F9190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'GRAFICAS DE TENDENCIA '!$B$29:$B$30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'GRAFICAS DE TENDENCIA '!$D$38:$D$40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EC33-4E90-B3D3-37DF2F9190C3}"/>
            </c:ext>
          </c:extLst>
        </c:ser>
        <c:ser>
          <c:idx val="1"/>
          <c:order val="1"/>
          <c:tx>
            <c:strRef>
              <c:f>'GRAFICAS DE TENDENCIA '!$E$28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60%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33-4E90-B3D3-37DF2F9190C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87%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33-4E90-B3D3-37DF2F9190C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94%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33-4E90-B3D3-37DF2F9190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'GRAFICAS DE TENDENCIA '!$B$29:$B$30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'GRAFICAS DE TENDENCIA '!$E$29:$E$30</c:f>
              <c:numCache>
                <c:formatCode>0%</c:formatCode>
                <c:ptCount val="2"/>
                <c:pt idx="0">
                  <c:v>0.03</c:v>
                </c:pt>
                <c:pt idx="1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C33-4E90-B3D3-37DF2F9190C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11582720"/>
        <c:axId val="311584256"/>
      </c:barChart>
      <c:catAx>
        <c:axId val="31158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11584256"/>
        <c:crosses val="autoZero"/>
        <c:auto val="1"/>
        <c:lblAlgn val="ctr"/>
        <c:lblOffset val="100"/>
        <c:noMultiLvlLbl val="0"/>
      </c:catAx>
      <c:valAx>
        <c:axId val="3115842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115827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14991410853395"/>
          <c:y val="0.89298186663454415"/>
          <c:w val="0.25715489042692086"/>
          <c:h val="9.4899145734811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3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>
                <a:solidFill>
                  <a:srgbClr val="C00000"/>
                </a:solidFill>
              </a:rPr>
              <a:t>Obligaciones</a:t>
            </a:r>
          </a:p>
        </c:rich>
      </c:tx>
      <c:layout>
        <c:manualLayout>
          <c:xMode val="edge"/>
          <c:yMode val="edge"/>
          <c:x val="0.40792354740780656"/>
          <c:y val="2.02916563680660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2976564982167549E-2"/>
          <c:y val="0.16387921049244772"/>
          <c:w val="0.92523983884730454"/>
          <c:h val="0.548883889459939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'GRAFICAS DE TENDENCIA '!$F$28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68%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C5-47CF-9131-7E9006CAB18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C5-47CF-9131-7E9006CAB18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99%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C5-47CF-9131-7E9006CAB1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'GRAFICAS DE TENDENCIA '!$B$29:$B$30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'GRAFICAS DE TENDENCIA '!$F$29:$F$30</c:f>
              <c:numCache>
                <c:formatCode>0%</c:formatCode>
                <c:ptCount val="2"/>
                <c:pt idx="0">
                  <c:v>0</c:v>
                </c:pt>
                <c:pt idx="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C5-47CF-9131-7E9006CAB188}"/>
            </c:ext>
          </c:extLst>
        </c:ser>
        <c:ser>
          <c:idx val="1"/>
          <c:order val="1"/>
          <c:tx>
            <c:strRef>
              <c:f>'GRAFICAS DE TENDENCIA '!$G$28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10C5-47CF-9131-7E9006CAB18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34%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C5-47CF-9131-7E9006CAB18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42%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C5-47CF-9131-7E9006CAB18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49%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C5-47CF-9131-7E9006CAB1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'GRAFICAS DE TENDENCIA '!$B$29:$B$30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'GRAFICAS DE TENDENCIA '!$G$34:$G$36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9-10C5-47CF-9131-7E9006CAB1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42506496"/>
        <c:axId val="342520576"/>
      </c:barChart>
      <c:catAx>
        <c:axId val="34250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42520576"/>
        <c:crosses val="autoZero"/>
        <c:auto val="1"/>
        <c:lblAlgn val="ctr"/>
        <c:lblOffset val="100"/>
        <c:noMultiLvlLbl val="0"/>
      </c:catAx>
      <c:valAx>
        <c:axId val="3425205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4250649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3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CO" sz="1400" b="0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400" b="0" i="0" u="none" strike="noStrike" kern="1200" spc="0" baseline="0">
                <a:solidFill>
                  <a:srgbClr val="C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Compromisos</a:t>
            </a:r>
          </a:p>
        </c:rich>
      </c:tx>
      <c:layout>
        <c:manualLayout>
          <c:xMode val="edge"/>
          <c:yMode val="edge"/>
          <c:x val="0.3726176355793453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CO" sz="1400" b="0" i="0" u="none" strike="noStrike" kern="1200" spc="0" baseline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070905530678828"/>
          <c:y val="0.1741110975530521"/>
          <c:w val="0.92523983884730454"/>
          <c:h val="0.435834449975092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'GRAFICAS DE TENDENCIA '!$D$59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/>
                      <a:t>92%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0-A281-4608-B10E-DCD3B4A0250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98%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81-4608-B10E-DCD3B4A0250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99%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81-4608-B10E-DCD3B4A025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'GRAFICAS DE TENDENCIA '!$B$60:$B$61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'GRAFICAS DE TENDENCIA '!$D$60:$D$61</c:f>
              <c:numCache>
                <c:formatCode>0%</c:formatCode>
                <c:ptCount val="2"/>
                <c:pt idx="0">
                  <c:v>0.38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81-4608-B10E-DCD3B4A02507}"/>
            </c:ext>
          </c:extLst>
        </c:ser>
        <c:ser>
          <c:idx val="1"/>
          <c:order val="1"/>
          <c:tx>
            <c:strRef>
              <c:f>'GRAFICAS DE TENDENCIA '!$E$59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A281-4608-B10E-DCD3B4A025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'GRAFICAS DE TENDENCIA '!$B$60:$B$61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'GRAFICAS DE TENDENCIA '!$E$60:$E$61</c:f>
              <c:numCache>
                <c:formatCode>0%</c:formatCode>
                <c:ptCount val="2"/>
                <c:pt idx="0">
                  <c:v>0.9249200078204346</c:v>
                </c:pt>
                <c:pt idx="1">
                  <c:v>0.53554127002633001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81-4608-B10E-DCD3B4A025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11582720"/>
        <c:axId val="311584256"/>
      </c:barChart>
      <c:catAx>
        <c:axId val="31158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11584256"/>
        <c:crosses val="autoZero"/>
        <c:auto val="1"/>
        <c:lblAlgn val="ctr"/>
        <c:lblOffset val="100"/>
        <c:noMultiLvlLbl val="0"/>
      </c:catAx>
      <c:valAx>
        <c:axId val="3115842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115827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14991410853395"/>
          <c:y val="0.89298186663454415"/>
          <c:w val="0.25146426706812042"/>
          <c:h val="9.49376640419947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3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dirty="0">
                <a:solidFill>
                  <a:srgbClr val="C00000"/>
                </a:solidFill>
              </a:rPr>
              <a:t>Obligaciones</a:t>
            </a:r>
          </a:p>
        </c:rich>
      </c:tx>
      <c:layout>
        <c:manualLayout>
          <c:xMode val="edge"/>
          <c:yMode val="edge"/>
          <c:x val="0.40792354740780656"/>
          <c:y val="2.02916563680660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295294405551446E-2"/>
          <c:y val="0.1816903614878993"/>
          <c:w val="0.92523983884730454"/>
          <c:h val="0.53107236595425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'GRAFICAS DE TENDENCIA '!$F$59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68%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4B-4E3F-A428-0A333BF934E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4B-4E3F-A428-0A333BF934E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99%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4B-4E3F-A428-0A333BF934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'GRAFICAS DE TENDENCIA '!$B$60:$B$61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'GRAFICAS DE TENDENCIA '!$F$60:$F$61</c:f>
              <c:numCache>
                <c:formatCode>0%</c:formatCode>
                <c:ptCount val="2"/>
                <c:pt idx="0">
                  <c:v>0</c:v>
                </c:pt>
                <c:pt idx="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4B-4E3F-A428-0A333BF934E1}"/>
            </c:ext>
          </c:extLst>
        </c:ser>
        <c:ser>
          <c:idx val="1"/>
          <c:order val="1"/>
          <c:tx>
            <c:strRef>
              <c:f>'GRAFICAS DE TENDENCIA '!$G$59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F4B-4E3F-A428-0A333BF934E1}"/>
              </c:ext>
            </c:extLst>
          </c:dPt>
          <c:dLbls>
            <c:dLbl>
              <c:idx val="0"/>
              <c:layout>
                <c:manualLayout>
                  <c:x val="2.5749195134902466E-3"/>
                  <c:y val="0.18360735258006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/>
                      <a:t>35%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3F4B-4E3F-A428-0A333BF934E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40%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4B-4E3F-A428-0A333BF934E1}"/>
                </c:ext>
              </c:extLst>
            </c:dLbl>
            <c:dLbl>
              <c:idx val="2"/>
              <c:layout>
                <c:manualLayout>
                  <c:x val="5.1498390269804932E-3"/>
                  <c:y val="0.1604269512893511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48%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4B-4E3F-A428-0A333BF934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'GRAFICAS DE TENDENCIA '!$B$60:$B$61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'GRAFICAS DE TENDENCIA '!$G$60:$G$61</c:f>
              <c:numCache>
                <c:formatCode>0.0%</c:formatCode>
                <c:ptCount val="2"/>
                <c:pt idx="0" formatCode="0%">
                  <c:v>0.48251737703203379</c:v>
                </c:pt>
                <c:pt idx="1">
                  <c:v>4.4816979959852307E-3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4B-4E3F-A428-0A333BF934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42506496"/>
        <c:axId val="342520576"/>
      </c:barChart>
      <c:catAx>
        <c:axId val="34250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42520576"/>
        <c:crosses val="autoZero"/>
        <c:auto val="1"/>
        <c:lblAlgn val="ctr"/>
        <c:lblOffset val="100"/>
        <c:noMultiLvlLbl val="0"/>
      </c:catAx>
      <c:valAx>
        <c:axId val="3425205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4250649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3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1</xdr:row>
      <xdr:rowOff>119062</xdr:rowOff>
    </xdr:from>
    <xdr:to>
      <xdr:col>0</xdr:col>
      <xdr:colOff>2124909</xdr:colOff>
      <xdr:row>3</xdr:row>
      <xdr:rowOff>290511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898" t="18933" r="12636" b="-21"/>
        <a:stretch/>
      </xdr:blipFill>
      <xdr:spPr bwMode="auto">
        <a:xfrm>
          <a:off x="107156" y="309562"/>
          <a:ext cx="2017753" cy="8739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1000125</xdr:colOff>
      <xdr:row>41</xdr:row>
      <xdr:rowOff>523876</xdr:rowOff>
    </xdr:from>
    <xdr:to>
      <xdr:col>10</xdr:col>
      <xdr:colOff>357187</xdr:colOff>
      <xdr:row>57</xdr:row>
      <xdr:rowOff>119063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80D01AF-D0E9-4F95-8CB0-703CE00FC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248708</xdr:colOff>
      <xdr:row>0</xdr:row>
      <xdr:rowOff>0</xdr:rowOff>
    </xdr:from>
    <xdr:to>
      <xdr:col>1</xdr:col>
      <xdr:colOff>545867</xdr:colOff>
      <xdr:row>3</xdr:row>
      <xdr:rowOff>261936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898" t="18933" r="12636" b="-21"/>
        <a:stretch/>
      </xdr:blipFill>
      <xdr:spPr bwMode="auto">
        <a:xfrm>
          <a:off x="248708" y="0"/>
          <a:ext cx="2519659" cy="10556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433161</xdr:colOff>
      <xdr:row>0</xdr:row>
      <xdr:rowOff>111125</xdr:rowOff>
    </xdr:from>
    <xdr:to>
      <xdr:col>0</xdr:col>
      <xdr:colOff>2405621</xdr:colOff>
      <xdr:row>3</xdr:row>
      <xdr:rowOff>339725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898" t="18933" r="12636" b="-21"/>
        <a:stretch/>
      </xdr:blipFill>
      <xdr:spPr bwMode="auto">
        <a:xfrm>
          <a:off x="433161" y="111125"/>
          <a:ext cx="1972460" cy="974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642937</xdr:colOff>
      <xdr:row>1</xdr:row>
      <xdr:rowOff>130969</xdr:rowOff>
    </xdr:from>
    <xdr:to>
      <xdr:col>3</xdr:col>
      <xdr:colOff>434221</xdr:colOff>
      <xdr:row>5</xdr:row>
      <xdr:rowOff>64293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7E2078B-86EC-4F31-94F7-F1C7D229D3A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898" t="18933" r="12636" b="-21"/>
        <a:stretch/>
      </xdr:blipFill>
      <xdr:spPr bwMode="auto">
        <a:xfrm>
          <a:off x="1309687" y="404813"/>
          <a:ext cx="2017753" cy="8739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8644</xdr:colOff>
      <xdr:row>16</xdr:row>
      <xdr:rowOff>43292</xdr:rowOff>
    </xdr:from>
    <xdr:to>
      <xdr:col>6</xdr:col>
      <xdr:colOff>534250</xdr:colOff>
      <xdr:row>25</xdr:row>
      <xdr:rowOff>368008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236149-B05F-4A28-9D59-69A7562AB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40415</xdr:colOff>
      <xdr:row>16</xdr:row>
      <xdr:rowOff>69850</xdr:rowOff>
    </xdr:from>
    <xdr:to>
      <xdr:col>12</xdr:col>
      <xdr:colOff>139392</xdr:colOff>
      <xdr:row>25</xdr:row>
      <xdr:rowOff>395091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66BB7E1-0459-4F24-996F-3F1528057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60617</xdr:rowOff>
    </xdr:from>
    <xdr:to>
      <xdr:col>6</xdr:col>
      <xdr:colOff>525606</xdr:colOff>
      <xdr:row>56</xdr:row>
      <xdr:rowOff>12992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E9EB61E-0896-409B-B228-1C92ACC9A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104775</xdr:colOff>
      <xdr:row>44</xdr:row>
      <xdr:rowOff>19049</xdr:rowOff>
    </xdr:from>
    <xdr:to>
      <xdr:col>12</xdr:col>
      <xdr:colOff>204618</xdr:colOff>
      <xdr:row>55</xdr:row>
      <xdr:rowOff>146918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8B691D3-ABF7-46EB-B12F-0F8E0FD00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76</xdr:row>
      <xdr:rowOff>0</xdr:rowOff>
    </xdr:from>
    <xdr:to>
      <xdr:col>6</xdr:col>
      <xdr:colOff>630383</xdr:colOff>
      <xdr:row>87</xdr:row>
      <xdr:rowOff>132628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9006D14-A5DB-4467-9CBF-1B21D507C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74</xdr:row>
      <xdr:rowOff>173182</xdr:rowOff>
    </xdr:from>
    <xdr:to>
      <xdr:col>12</xdr:col>
      <xdr:colOff>99843</xdr:colOff>
      <xdr:row>87</xdr:row>
      <xdr:rowOff>90055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0887106-C4D3-45F7-9C68-E7044C6DE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P-GPG-1DYC\Compartida%20Grupo%20de%20Presupuesto\Mis%20documentos\MINISTERIO%202012\PRESUPUESTO%202012\EJECUCION%20MENSUAL%202012\ABRIL\ABRIL%2013\EJECUCION%20MINISTERIO%20DEL%20INTERIOR%2013%20ABRI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P-GPG-1DYC\Compartida%20Grupo%20de%20Presupuesto\presupuesto\Ministerio\Junio\Individuales_Junio\NASAKIWE-Junio-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8.166\gpgp\VIGENCIA%202020\01.%20Ejecuci&#243;n%20Presupuestal\1.0.%20Regalias\ejeuci&#243;n%20a%20julio%2027%20de%202020%20regalia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TSRV-11x\OAP\gpgp\VIGENCIA%202020\01.%20Ejecuci&#243;n%20Presupuestal\1.0.%20Regalias\ejeuci&#243;n%20a%20mayo%208%20de%202020%20regalia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8.166\gpgp\VIGENCIA%202023\1.%20EJECUCI&#211;N%20PRESUPUESTAL\1.%20SIIF\12.%20DICIEMBRE\EJECUCION%20PRESUPUESTAL%2031%20DICIEMBRE%20DE%202023(CIERR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Apropiación"/>
      <sheetName val="Compromisos"/>
      <sheetName val="Graficos"/>
      <sheetName val="DIRJURIDICA"/>
      <sheetName val="INFRAESTRUCTURA"/>
      <sheetName val="GAS GEN"/>
      <sheetName val="OFISISTEMAS"/>
      <sheetName val="SECREGRAL"/>
      <sheetName val="AFROS"/>
      <sheetName val="INDIGENAS"/>
      <sheetName val="DEMOCRACIA"/>
      <sheetName val="GOBERNABI"/>
      <sheetName val="CONSULPREVIA"/>
      <sheetName val="DERHUMANOS"/>
      <sheetName val="Reporte"/>
      <sheetName val="TOTAL"/>
    </sheetNames>
    <sheetDataSet>
      <sheetData sheetId="0">
        <row r="2">
          <cell r="A2" t="str">
            <v>COOPERACION</v>
          </cell>
          <cell r="D2" t="str">
            <v>Inversión</v>
          </cell>
          <cell r="E2" t="str">
            <v>Vice Ministerio Interior</v>
          </cell>
          <cell r="F2" t="str">
            <v>Si</v>
          </cell>
          <cell r="G2" t="str">
            <v>Ene</v>
          </cell>
          <cell r="I2" t="str">
            <v>Gastos de Personal</v>
          </cell>
          <cell r="L2">
            <v>1</v>
          </cell>
          <cell r="M2">
            <v>2010</v>
          </cell>
        </row>
        <row r="3">
          <cell r="A3" t="str">
            <v>DACN</v>
          </cell>
          <cell r="D3" t="str">
            <v>Funcionamiento</v>
          </cell>
          <cell r="E3" t="str">
            <v>Vice Ministerio Justicia</v>
          </cell>
          <cell r="G3" t="str">
            <v>Feb</v>
          </cell>
          <cell r="I3" t="str">
            <v>Gastos Generales</v>
          </cell>
          <cell r="L3">
            <v>2</v>
          </cell>
          <cell r="M3">
            <v>2011</v>
          </cell>
        </row>
        <row r="4">
          <cell r="A4" t="str">
            <v>DAI</v>
          </cell>
          <cell r="E4" t="str">
            <v>Secretaría General</v>
          </cell>
          <cell r="G4" t="str">
            <v>Mar</v>
          </cell>
          <cell r="I4" t="str">
            <v>Transferencias</v>
          </cell>
          <cell r="L4">
            <v>3</v>
          </cell>
          <cell r="M4">
            <v>2012</v>
          </cell>
        </row>
        <row r="5">
          <cell r="A5" t="str">
            <v>DAJ</v>
          </cell>
          <cell r="G5" t="str">
            <v>Abr</v>
          </cell>
          <cell r="I5" t="str">
            <v>Inversión</v>
          </cell>
          <cell r="L5">
            <v>4</v>
          </cell>
          <cell r="M5">
            <v>2013</v>
          </cell>
        </row>
        <row r="6">
          <cell r="A6" t="str">
            <v>DDPC</v>
          </cell>
          <cell r="G6" t="str">
            <v>May</v>
          </cell>
          <cell r="L6">
            <v>5</v>
          </cell>
          <cell r="M6">
            <v>2014</v>
          </cell>
        </row>
        <row r="7">
          <cell r="A7" t="str">
            <v>DGR</v>
          </cell>
          <cell r="G7" t="str">
            <v>Jun</v>
          </cell>
          <cell r="L7">
            <v>6</v>
          </cell>
          <cell r="M7">
            <v>2015</v>
          </cell>
        </row>
        <row r="8">
          <cell r="A8" t="str">
            <v>DGT</v>
          </cell>
          <cell r="G8" t="str">
            <v>Jul</v>
          </cell>
          <cell r="L8">
            <v>7</v>
          </cell>
          <cell r="M8">
            <v>2016</v>
          </cell>
        </row>
        <row r="9">
          <cell r="A9" t="str">
            <v>DHH</v>
          </cell>
          <cell r="G9" t="str">
            <v>Ago</v>
          </cell>
          <cell r="L9">
            <v>8</v>
          </cell>
        </row>
        <row r="10">
          <cell r="A10" t="str">
            <v>DIJ</v>
          </cell>
          <cell r="G10" t="str">
            <v>Sep</v>
          </cell>
          <cell r="L10">
            <v>9</v>
          </cell>
        </row>
        <row r="11">
          <cell r="A11" t="str">
            <v>DIN</v>
          </cell>
          <cell r="G11" t="str">
            <v>Oct</v>
          </cell>
          <cell r="L11">
            <v>10</v>
          </cell>
        </row>
        <row r="12">
          <cell r="A12" t="str">
            <v>DJE</v>
          </cell>
          <cell r="G12" t="str">
            <v>Nov</v>
          </cell>
          <cell r="L12">
            <v>11</v>
          </cell>
        </row>
        <row r="13">
          <cell r="A13" t="str">
            <v>DJFD</v>
          </cell>
          <cell r="G13" t="str">
            <v>Dic</v>
          </cell>
          <cell r="L13">
            <v>12</v>
          </cell>
        </row>
        <row r="14">
          <cell r="A14" t="str">
            <v>DJT</v>
          </cell>
          <cell r="L14">
            <v>13</v>
          </cell>
        </row>
        <row r="15">
          <cell r="A15" t="str">
            <v>DNDA</v>
          </cell>
          <cell r="L15">
            <v>14</v>
          </cell>
        </row>
        <row r="16">
          <cell r="A16" t="str">
            <v>DNE</v>
          </cell>
          <cell r="L16">
            <v>15</v>
          </cell>
        </row>
        <row r="17">
          <cell r="A17" t="str">
            <v>DOJ</v>
          </cell>
          <cell r="L17">
            <v>16</v>
          </cell>
        </row>
        <row r="18">
          <cell r="A18" t="str">
            <v>DPCP</v>
          </cell>
          <cell r="L18">
            <v>17</v>
          </cell>
        </row>
        <row r="19">
          <cell r="A19" t="str">
            <v>DPLD</v>
          </cell>
          <cell r="L19">
            <v>18</v>
          </cell>
        </row>
        <row r="20">
          <cell r="A20" t="str">
            <v>FPFD</v>
          </cell>
          <cell r="L20">
            <v>19</v>
          </cell>
        </row>
        <row r="21">
          <cell r="A21" t="str">
            <v>GGA</v>
          </cell>
          <cell r="L21">
            <v>20</v>
          </cell>
        </row>
        <row r="22">
          <cell r="A22" t="str">
            <v>GCP</v>
          </cell>
        </row>
        <row r="23">
          <cell r="A23" t="str">
            <v>GGH</v>
          </cell>
          <cell r="L23">
            <v>21</v>
          </cell>
        </row>
        <row r="24">
          <cell r="A24" t="str">
            <v>IMPRENTA</v>
          </cell>
          <cell r="L24">
            <v>22</v>
          </cell>
        </row>
        <row r="25">
          <cell r="A25" t="str">
            <v>INPEC</v>
          </cell>
          <cell r="L25">
            <v>23</v>
          </cell>
        </row>
        <row r="26">
          <cell r="A26" t="str">
            <v>NASAKIWE</v>
          </cell>
          <cell r="L26">
            <v>24</v>
          </cell>
        </row>
        <row r="27">
          <cell r="A27" t="str">
            <v>OAL</v>
          </cell>
          <cell r="L27">
            <v>25</v>
          </cell>
        </row>
        <row r="28">
          <cell r="A28" t="str">
            <v>OAP</v>
          </cell>
          <cell r="L28">
            <v>26</v>
          </cell>
        </row>
        <row r="29">
          <cell r="A29" t="str">
            <v>OIP</v>
          </cell>
        </row>
        <row r="30">
          <cell r="A30" t="str">
            <v>OCI</v>
          </cell>
          <cell r="L30">
            <v>27</v>
          </cell>
        </row>
        <row r="31">
          <cell r="A31" t="str">
            <v>ORGINT</v>
          </cell>
          <cell r="L31">
            <v>28</v>
          </cell>
        </row>
        <row r="32">
          <cell r="A32" t="str">
            <v>OSI</v>
          </cell>
          <cell r="L32">
            <v>29</v>
          </cell>
        </row>
        <row r="33">
          <cell r="A33" t="str">
            <v>Programa</v>
          </cell>
          <cell r="L33">
            <v>30</v>
          </cell>
        </row>
        <row r="34">
          <cell r="A34" t="str">
            <v>SECGRAL</v>
          </cell>
          <cell r="L34">
            <v>31</v>
          </cell>
        </row>
        <row r="35">
          <cell r="A35" t="str">
            <v>SNR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Dependencia o entidad"/>
    </sheetNames>
    <sheetDataSet>
      <sheetData sheetId="0">
        <row r="2">
          <cell r="L2">
            <v>40209</v>
          </cell>
        </row>
        <row r="3">
          <cell r="L3">
            <v>40237</v>
          </cell>
        </row>
        <row r="4">
          <cell r="L4">
            <v>40268</v>
          </cell>
        </row>
        <row r="5">
          <cell r="L5">
            <v>40298</v>
          </cell>
        </row>
        <row r="6">
          <cell r="L6">
            <v>40329</v>
          </cell>
        </row>
        <row r="7">
          <cell r="L7">
            <v>40359</v>
          </cell>
        </row>
        <row r="8">
          <cell r="L8">
            <v>40390</v>
          </cell>
        </row>
        <row r="9">
          <cell r="L9">
            <v>40421</v>
          </cell>
        </row>
        <row r="10">
          <cell r="L10">
            <v>40451</v>
          </cell>
        </row>
        <row r="11">
          <cell r="L11">
            <v>40482</v>
          </cell>
        </row>
        <row r="12">
          <cell r="L12">
            <v>40512</v>
          </cell>
        </row>
        <row r="13">
          <cell r="L13">
            <v>40543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NASLISTA"/>
      <sheetName val="Hoja2"/>
      <sheetName val="EjecuPresupuestal"/>
      <sheetName val="VICE REL. POLÍTICAS"/>
      <sheetName val="DESPACHO DEL MINISTRO "/>
      <sheetName val="SECRE. GENERAL"/>
      <sheetName val="SISTEMA DE REGALIAS"/>
      <sheetName val="DIRECCIONES"/>
      <sheetName val="CUENTAS"/>
      <sheetName val="base"/>
      <sheetName val="SENTENCIA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G5" t="str">
            <v>A</v>
          </cell>
          <cell r="H5" t="str">
            <v>01</v>
          </cell>
          <cell r="I5" t="str">
            <v>01</v>
          </cell>
          <cell r="J5" t="str">
            <v>01</v>
          </cell>
          <cell r="K5"/>
          <cell r="L5"/>
          <cell r="M5"/>
          <cell r="N5"/>
          <cell r="O5"/>
          <cell r="P5" t="str">
            <v>Nación</v>
          </cell>
          <cell r="Q5" t="str">
            <v>10</v>
          </cell>
          <cell r="R5" t="str">
            <v>CSF</v>
          </cell>
          <cell r="S5" t="str">
            <v>SALARIO</v>
          </cell>
          <cell r="T5">
            <v>21478100000</v>
          </cell>
          <cell r="U5">
            <v>0</v>
          </cell>
          <cell r="V5">
            <v>245459864</v>
          </cell>
          <cell r="W5">
            <v>21232640136</v>
          </cell>
          <cell r="X5">
            <v>0</v>
          </cell>
          <cell r="Y5">
            <v>11251664332.9</v>
          </cell>
          <cell r="Z5">
            <v>9980975803.1000004</v>
          </cell>
          <cell r="AA5">
            <v>1541959922</v>
          </cell>
          <cell r="AB5">
            <v>1541959922</v>
          </cell>
          <cell r="AC5">
            <v>1541959922</v>
          </cell>
          <cell r="AD5">
            <v>1533240417</v>
          </cell>
        </row>
        <row r="6">
          <cell r="G6" t="str">
            <v>A</v>
          </cell>
          <cell r="H6" t="str">
            <v>01</v>
          </cell>
          <cell r="I6" t="str">
            <v>01</v>
          </cell>
          <cell r="J6" t="str">
            <v>02</v>
          </cell>
          <cell r="K6"/>
          <cell r="L6"/>
          <cell r="M6"/>
          <cell r="N6"/>
          <cell r="O6"/>
          <cell r="P6" t="str">
            <v>Nación</v>
          </cell>
          <cell r="Q6" t="str">
            <v>10</v>
          </cell>
          <cell r="R6" t="str">
            <v>CSF</v>
          </cell>
          <cell r="S6" t="str">
            <v>CONTRIBUCIONES INHERENTES A LA NÓMINA</v>
          </cell>
          <cell r="T6">
            <v>7523200000</v>
          </cell>
          <cell r="U6">
            <v>0</v>
          </cell>
          <cell r="V6">
            <v>79957883</v>
          </cell>
          <cell r="W6">
            <v>7443242117</v>
          </cell>
          <cell r="X6">
            <v>0</v>
          </cell>
          <cell r="Y6">
            <v>398324526.10000002</v>
          </cell>
          <cell r="Z6">
            <v>7044917590.8999996</v>
          </cell>
          <cell r="AA6">
            <v>10524700</v>
          </cell>
          <cell r="AB6">
            <v>10524700</v>
          </cell>
          <cell r="AC6">
            <v>10524700</v>
          </cell>
          <cell r="AD6">
            <v>10524700</v>
          </cell>
        </row>
        <row r="7">
          <cell r="G7" t="str">
            <v>A</v>
          </cell>
          <cell r="H7" t="str">
            <v>01</v>
          </cell>
          <cell r="I7" t="str">
            <v>01</v>
          </cell>
          <cell r="J7" t="str">
            <v>03</v>
          </cell>
          <cell r="K7"/>
          <cell r="L7"/>
          <cell r="M7"/>
          <cell r="N7"/>
          <cell r="O7"/>
          <cell r="P7" t="str">
            <v>Nación</v>
          </cell>
          <cell r="Q7" t="str">
            <v>10</v>
          </cell>
          <cell r="R7" t="str">
            <v>CSF</v>
          </cell>
          <cell r="S7" t="str">
            <v>REMUNERACIONES NO CONSTITUTIVAS DE FACTOR SALARIAL</v>
          </cell>
          <cell r="T7">
            <v>3098000000</v>
          </cell>
          <cell r="U7">
            <v>0</v>
          </cell>
          <cell r="V7">
            <v>140119082</v>
          </cell>
          <cell r="W7">
            <v>2957880918</v>
          </cell>
          <cell r="X7">
            <v>0</v>
          </cell>
          <cell r="Y7">
            <v>1544492283</v>
          </cell>
          <cell r="Z7">
            <v>1413388635</v>
          </cell>
          <cell r="AA7">
            <v>200425862</v>
          </cell>
          <cell r="AB7">
            <v>200425862</v>
          </cell>
          <cell r="AC7">
            <v>200425862</v>
          </cell>
          <cell r="AD7">
            <v>192480251</v>
          </cell>
        </row>
        <row r="8">
          <cell r="G8" t="str">
            <v>A</v>
          </cell>
          <cell r="H8" t="str">
            <v>02</v>
          </cell>
          <cell r="I8" t="str">
            <v>01</v>
          </cell>
          <cell r="J8"/>
          <cell r="K8"/>
          <cell r="L8"/>
          <cell r="M8"/>
          <cell r="N8"/>
          <cell r="O8"/>
          <cell r="P8" t="str">
            <v>Nación</v>
          </cell>
          <cell r="Q8" t="str">
            <v>10</v>
          </cell>
          <cell r="R8" t="str">
            <v>CSF</v>
          </cell>
          <cell r="S8" t="str">
            <v>ADQUISICIÓN DE ACTIVOS NO FINANCIEROS</v>
          </cell>
          <cell r="T8">
            <v>33000000</v>
          </cell>
          <cell r="U8">
            <v>0</v>
          </cell>
          <cell r="V8">
            <v>0</v>
          </cell>
          <cell r="W8">
            <v>33000000</v>
          </cell>
          <cell r="X8">
            <v>0</v>
          </cell>
          <cell r="Y8">
            <v>15000000</v>
          </cell>
          <cell r="Z8">
            <v>18000000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G9" t="str">
            <v>A</v>
          </cell>
          <cell r="H9" t="str">
            <v>02</v>
          </cell>
          <cell r="I9" t="str">
            <v>02</v>
          </cell>
          <cell r="J9"/>
          <cell r="K9"/>
          <cell r="L9"/>
          <cell r="M9"/>
          <cell r="N9"/>
          <cell r="O9"/>
          <cell r="P9" t="str">
            <v>Nación</v>
          </cell>
          <cell r="Q9" t="str">
            <v>10</v>
          </cell>
          <cell r="R9" t="str">
            <v>CSF</v>
          </cell>
          <cell r="S9" t="str">
            <v>ADQUISICIONES DIFERENTES DE ACTIVOS</v>
          </cell>
          <cell r="T9">
            <v>7322600000</v>
          </cell>
          <cell r="U9">
            <v>100000000</v>
          </cell>
          <cell r="V9">
            <v>0</v>
          </cell>
          <cell r="W9">
            <v>7422600000</v>
          </cell>
          <cell r="X9">
            <v>0</v>
          </cell>
          <cell r="Y9">
            <v>5194900613.4399996</v>
          </cell>
          <cell r="Z9">
            <v>2227699386.5599999</v>
          </cell>
          <cell r="AA9">
            <v>2235553904.4400001</v>
          </cell>
          <cell r="AB9">
            <v>123407133</v>
          </cell>
          <cell r="AC9">
            <v>123407133</v>
          </cell>
          <cell r="AD9">
            <v>123407133</v>
          </cell>
        </row>
        <row r="10">
          <cell r="G10" t="str">
            <v>A</v>
          </cell>
          <cell r="H10" t="str">
            <v>03</v>
          </cell>
          <cell r="I10" t="str">
            <v>03</v>
          </cell>
          <cell r="J10" t="str">
            <v>01</v>
          </cell>
          <cell r="K10" t="str">
            <v>009</v>
          </cell>
          <cell r="L10"/>
          <cell r="M10"/>
          <cell r="N10"/>
          <cell r="O10"/>
          <cell r="P10" t="str">
            <v>Nación</v>
          </cell>
          <cell r="Q10" t="str">
            <v>10</v>
          </cell>
          <cell r="R10" t="str">
            <v>CSF</v>
          </cell>
          <cell r="S10" t="str">
            <v>PROGRAMA DE PROTECCION A PERSONAS QUE SE ENCUENTRAN EN SITUACION DE RIESGO CONTRA SU VIDA, INTEGRIDAD, SEGURIDAD O LIBERTAD, POR CAUSAS RELACIONADAS CON LA VIOLENCIA EN COLOMBIA</v>
          </cell>
          <cell r="T10">
            <v>3000000000</v>
          </cell>
          <cell r="U10">
            <v>0</v>
          </cell>
          <cell r="V10">
            <v>0</v>
          </cell>
          <cell r="W10">
            <v>3000000000</v>
          </cell>
          <cell r="X10">
            <v>0</v>
          </cell>
          <cell r="Y10">
            <v>1058099101</v>
          </cell>
          <cell r="Z10">
            <v>1941900899</v>
          </cell>
          <cell r="AA10">
            <v>444065831.67000002</v>
          </cell>
          <cell r="AB10">
            <v>0</v>
          </cell>
          <cell r="AC10">
            <v>0</v>
          </cell>
          <cell r="AD10">
            <v>0</v>
          </cell>
        </row>
        <row r="11">
          <cell r="G11" t="str">
            <v>A</v>
          </cell>
          <cell r="H11" t="str">
            <v>03</v>
          </cell>
          <cell r="I11" t="str">
            <v>03</v>
          </cell>
          <cell r="J11" t="str">
            <v>01</v>
          </cell>
          <cell r="K11" t="str">
            <v>031</v>
          </cell>
          <cell r="L11"/>
          <cell r="M11"/>
          <cell r="N11"/>
          <cell r="O11"/>
          <cell r="P11" t="str">
            <v>Nación</v>
          </cell>
          <cell r="Q11" t="str">
            <v>10</v>
          </cell>
          <cell r="R11" t="str">
            <v>CSF</v>
          </cell>
          <cell r="S11" t="str">
            <v>APOYO COMITÉ INTERINSTITUCIONAL DE ALERTAS TEMPRANAS CIAT SENTENCIA T-025 DE 2004.</v>
          </cell>
          <cell r="T11">
            <v>280000000</v>
          </cell>
          <cell r="U11">
            <v>0</v>
          </cell>
          <cell r="V11">
            <v>0</v>
          </cell>
          <cell r="W11">
            <v>280000000</v>
          </cell>
          <cell r="X11">
            <v>0</v>
          </cell>
          <cell r="Y11">
            <v>277700000</v>
          </cell>
          <cell r="Z11">
            <v>2300000</v>
          </cell>
          <cell r="AA11">
            <v>6024712</v>
          </cell>
          <cell r="AB11">
            <v>737551</v>
          </cell>
          <cell r="AC11">
            <v>737551</v>
          </cell>
          <cell r="AD11">
            <v>737551</v>
          </cell>
        </row>
        <row r="12">
          <cell r="G12" t="str">
            <v>A</v>
          </cell>
          <cell r="H12" t="str">
            <v>03</v>
          </cell>
          <cell r="I12" t="str">
            <v>03</v>
          </cell>
          <cell r="J12" t="str">
            <v>01</v>
          </cell>
          <cell r="K12" t="str">
            <v>031</v>
          </cell>
          <cell r="L12"/>
          <cell r="M12"/>
          <cell r="N12"/>
          <cell r="O12"/>
          <cell r="P12" t="str">
            <v>Nación</v>
          </cell>
          <cell r="Q12" t="str">
            <v>16</v>
          </cell>
          <cell r="R12" t="str">
            <v>CSF</v>
          </cell>
          <cell r="S12" t="str">
            <v>APOYO COMITÉ INTERINSTITUCIONAL DE ALERTAS TEMPRANAS CIAT SENTENCIA T-025 DE 2004.</v>
          </cell>
          <cell r="T12">
            <v>257900000</v>
          </cell>
          <cell r="U12">
            <v>0</v>
          </cell>
          <cell r="V12">
            <v>0</v>
          </cell>
          <cell r="W12">
            <v>257900000</v>
          </cell>
          <cell r="X12">
            <v>0</v>
          </cell>
          <cell r="Y12">
            <v>212847943</v>
          </cell>
          <cell r="Z12">
            <v>45052057</v>
          </cell>
          <cell r="AA12">
            <v>7162943</v>
          </cell>
          <cell r="AB12">
            <v>0</v>
          </cell>
          <cell r="AC12">
            <v>0</v>
          </cell>
          <cell r="AD12">
            <v>0</v>
          </cell>
        </row>
        <row r="13">
          <cell r="G13" t="str">
            <v>A</v>
          </cell>
          <cell r="H13" t="str">
            <v>03</v>
          </cell>
          <cell r="I13" t="str">
            <v>03</v>
          </cell>
          <cell r="J13" t="str">
            <v>01</v>
          </cell>
          <cell r="K13" t="str">
            <v>032</v>
          </cell>
          <cell r="L13"/>
          <cell r="M13"/>
          <cell r="N13"/>
          <cell r="O13"/>
          <cell r="P13" t="str">
            <v>Nación</v>
          </cell>
          <cell r="Q13" t="str">
            <v>16</v>
          </cell>
          <cell r="R13" t="str">
            <v>CSF</v>
          </cell>
          <cell r="S13" t="str">
            <v>FONDO NACIONAL DE SEGURIDAD Y CONVIVENCIA CIUDADANA -FONSECON</v>
          </cell>
          <cell r="T13">
            <v>250000000000</v>
          </cell>
          <cell r="U13">
            <v>0</v>
          </cell>
          <cell r="V13">
            <v>0</v>
          </cell>
          <cell r="W13">
            <v>250000000000</v>
          </cell>
          <cell r="X13">
            <v>0</v>
          </cell>
          <cell r="Y13">
            <v>155379869554</v>
          </cell>
          <cell r="Z13">
            <v>94620130446</v>
          </cell>
          <cell r="AA13">
            <v>153160595983.79999</v>
          </cell>
          <cell r="AB13">
            <v>374842212.80000001</v>
          </cell>
          <cell r="AC13">
            <v>374842212.80000001</v>
          </cell>
          <cell r="AD13">
            <v>287820000</v>
          </cell>
        </row>
        <row r="14">
          <cell r="G14" t="str">
            <v>A</v>
          </cell>
          <cell r="H14" t="str">
            <v>03</v>
          </cell>
          <cell r="I14" t="str">
            <v>03</v>
          </cell>
          <cell r="J14" t="str">
            <v>01</v>
          </cell>
          <cell r="K14" t="str">
            <v>033</v>
          </cell>
          <cell r="L14"/>
          <cell r="M14"/>
          <cell r="N14"/>
          <cell r="O14"/>
          <cell r="P14" t="str">
            <v>Nación</v>
          </cell>
          <cell r="Q14" t="str">
            <v>10</v>
          </cell>
          <cell r="R14" t="str">
            <v>CSF</v>
          </cell>
          <cell r="S14" t="str">
            <v>FONDO NACIONAL PARA LA LUCHA CONTRA LA TRATA DE PERSONAS. LEY 985 DE 2005 Y DECRETO 4319 DE 2006</v>
          </cell>
          <cell r="T14">
            <v>123900000</v>
          </cell>
          <cell r="U14">
            <v>0</v>
          </cell>
          <cell r="V14">
            <v>0</v>
          </cell>
          <cell r="W14">
            <v>123900000</v>
          </cell>
          <cell r="X14">
            <v>0</v>
          </cell>
          <cell r="Y14">
            <v>123900000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</row>
        <row r="15">
          <cell r="G15" t="str">
            <v>A</v>
          </cell>
          <cell r="H15" t="str">
            <v>03</v>
          </cell>
          <cell r="I15" t="str">
            <v>03</v>
          </cell>
          <cell r="J15" t="str">
            <v>01</v>
          </cell>
          <cell r="K15" t="str">
            <v>034</v>
          </cell>
          <cell r="L15"/>
          <cell r="M15"/>
          <cell r="N15"/>
          <cell r="O15"/>
          <cell r="P15" t="str">
            <v>Nación</v>
          </cell>
          <cell r="Q15" t="str">
            <v>10</v>
          </cell>
          <cell r="R15" t="str">
            <v>CSF</v>
          </cell>
          <cell r="S15" t="str">
            <v>FORTALECIMIENTO A LA CONSULTA PREVIA. CONVENIO 169 OIT, LEY 21 DE 1991, LEY 70 DE 1993</v>
          </cell>
          <cell r="T15">
            <v>6800000000</v>
          </cell>
          <cell r="U15">
            <v>0</v>
          </cell>
          <cell r="V15">
            <v>6800000000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</row>
        <row r="16">
          <cell r="G16" t="str">
            <v>A</v>
          </cell>
          <cell r="H16" t="str">
            <v>03</v>
          </cell>
          <cell r="I16" t="str">
            <v>03</v>
          </cell>
          <cell r="J16" t="str">
            <v>01</v>
          </cell>
          <cell r="K16" t="str">
            <v>034</v>
          </cell>
          <cell r="L16"/>
          <cell r="M16"/>
          <cell r="N16"/>
          <cell r="O16"/>
          <cell r="P16" t="str">
            <v>Nación</v>
          </cell>
          <cell r="Q16" t="str">
            <v>16</v>
          </cell>
          <cell r="R16" t="str">
            <v>CSF</v>
          </cell>
          <cell r="S16" t="str">
            <v>FORTALECIMIENTO A LA CONSULTA PREVIA. CONVENIO 169 OIT, LEY 21 DE 1991, LEY 70 DE 1993</v>
          </cell>
          <cell r="T16">
            <v>9682100000</v>
          </cell>
          <cell r="U16">
            <v>0</v>
          </cell>
          <cell r="V16">
            <v>9682100000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</row>
        <row r="17">
          <cell r="G17" t="str">
            <v>A</v>
          </cell>
          <cell r="H17" t="str">
            <v>03</v>
          </cell>
          <cell r="I17" t="str">
            <v>03</v>
          </cell>
          <cell r="J17" t="str">
            <v>01</v>
          </cell>
          <cell r="K17" t="str">
            <v>035</v>
          </cell>
          <cell r="L17"/>
          <cell r="M17"/>
          <cell r="N17"/>
          <cell r="O17"/>
          <cell r="P17" t="str">
            <v>Nación</v>
          </cell>
          <cell r="Q17" t="str">
            <v>10</v>
          </cell>
          <cell r="R17" t="str">
            <v>CSF</v>
          </cell>
          <cell r="S17" t="str">
            <v>FORTALECIMIENTO A LA GESTION TERRITORIAL Y BUEN GOBIERNO LOCAL</v>
          </cell>
          <cell r="T17">
            <v>2878400000</v>
          </cell>
          <cell r="U17">
            <v>0</v>
          </cell>
          <cell r="V17">
            <v>0</v>
          </cell>
          <cell r="W17">
            <v>2878400000</v>
          </cell>
          <cell r="X17">
            <v>0</v>
          </cell>
          <cell r="Y17">
            <v>2554691678</v>
          </cell>
          <cell r="Z17">
            <v>323708322</v>
          </cell>
          <cell r="AA17">
            <v>1274515924</v>
          </cell>
          <cell r="AB17">
            <v>0</v>
          </cell>
          <cell r="AC17">
            <v>0</v>
          </cell>
          <cell r="AD17">
            <v>0</v>
          </cell>
        </row>
        <row r="18">
          <cell r="G18" t="str">
            <v>A</v>
          </cell>
          <cell r="H18" t="str">
            <v>03</v>
          </cell>
          <cell r="I18" t="str">
            <v>03</v>
          </cell>
          <cell r="J18" t="str">
            <v>01</v>
          </cell>
          <cell r="K18" t="str">
            <v>035</v>
          </cell>
          <cell r="L18"/>
          <cell r="M18"/>
          <cell r="N18"/>
          <cell r="O18"/>
          <cell r="P18" t="str">
            <v>Nación</v>
          </cell>
          <cell r="Q18" t="str">
            <v>16</v>
          </cell>
          <cell r="R18" t="str">
            <v>CSF</v>
          </cell>
          <cell r="S18" t="str">
            <v>FORTALECIMIENTO A LA GESTION TERRITORIAL Y BUEN GOBIERNO LOCAL</v>
          </cell>
          <cell r="T18">
            <v>3533600000</v>
          </cell>
          <cell r="U18">
            <v>0</v>
          </cell>
          <cell r="V18">
            <v>0</v>
          </cell>
          <cell r="W18">
            <v>3533600000</v>
          </cell>
          <cell r="X18">
            <v>0</v>
          </cell>
          <cell r="Y18">
            <v>1421214204</v>
          </cell>
          <cell r="Z18">
            <v>2112385796</v>
          </cell>
          <cell r="AA18">
            <v>194008554</v>
          </cell>
          <cell r="AB18">
            <v>2566157</v>
          </cell>
          <cell r="AC18">
            <v>2566157</v>
          </cell>
          <cell r="AD18">
            <v>0</v>
          </cell>
        </row>
        <row r="19">
          <cell r="G19" t="str">
            <v>A</v>
          </cell>
          <cell r="H19" t="str">
            <v>03</v>
          </cell>
          <cell r="I19" t="str">
            <v>03</v>
          </cell>
          <cell r="J19" t="str">
            <v>01</v>
          </cell>
          <cell r="K19" t="str">
            <v>039</v>
          </cell>
          <cell r="L19"/>
          <cell r="M19"/>
          <cell r="N19"/>
          <cell r="O19"/>
          <cell r="P19" t="str">
            <v>Nación</v>
          </cell>
          <cell r="Q19" t="str">
            <v>10</v>
          </cell>
          <cell r="R19" t="str">
            <v>CSF</v>
          </cell>
          <cell r="S19" t="str">
            <v>IMPLEMENTACION LEY 985/05 SOBRE TRATA DE PERSONAS</v>
          </cell>
          <cell r="T19">
            <v>2324600000</v>
          </cell>
          <cell r="U19">
            <v>0</v>
          </cell>
          <cell r="V19">
            <v>0</v>
          </cell>
          <cell r="W19">
            <v>2324600000</v>
          </cell>
          <cell r="X19">
            <v>0</v>
          </cell>
          <cell r="Y19">
            <v>681743723</v>
          </cell>
          <cell r="Z19">
            <v>1642856277</v>
          </cell>
          <cell r="AA19">
            <v>79831456</v>
          </cell>
          <cell r="AB19">
            <v>0</v>
          </cell>
          <cell r="AC19">
            <v>0</v>
          </cell>
          <cell r="AD19">
            <v>0</v>
          </cell>
        </row>
        <row r="20">
          <cell r="G20" t="str">
            <v>A</v>
          </cell>
          <cell r="H20" t="str">
            <v>03</v>
          </cell>
          <cell r="I20" t="str">
            <v>03</v>
          </cell>
          <cell r="J20" t="str">
            <v>01</v>
          </cell>
          <cell r="K20" t="str">
            <v>053</v>
          </cell>
          <cell r="L20"/>
          <cell r="M20"/>
          <cell r="N20"/>
          <cell r="O20"/>
          <cell r="P20" t="str">
            <v>Nación</v>
          </cell>
          <cell r="Q20" t="str">
            <v>10</v>
          </cell>
          <cell r="R20" t="str">
            <v>CSF</v>
          </cell>
          <cell r="S20" t="str">
            <v>FONDO DE PROTECCIÓN DE JUSTICIA. DECRETO 1890/99 Y DECRETO 200/03</v>
          </cell>
          <cell r="T20">
            <v>176800000</v>
          </cell>
          <cell r="U20">
            <v>0</v>
          </cell>
          <cell r="V20">
            <v>0</v>
          </cell>
          <cell r="W20">
            <v>176800000</v>
          </cell>
          <cell r="X20">
            <v>0</v>
          </cell>
          <cell r="Y20">
            <v>0</v>
          </cell>
          <cell r="Z20">
            <v>176800000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G21" t="str">
            <v>A</v>
          </cell>
          <cell r="H21" t="str">
            <v>03</v>
          </cell>
          <cell r="I21" t="str">
            <v>03</v>
          </cell>
          <cell r="J21" t="str">
            <v>01</v>
          </cell>
          <cell r="K21" t="str">
            <v>999</v>
          </cell>
          <cell r="L21"/>
          <cell r="M21"/>
          <cell r="N21"/>
          <cell r="O21"/>
          <cell r="P21" t="str">
            <v>Nación</v>
          </cell>
          <cell r="Q21" t="str">
            <v>10</v>
          </cell>
          <cell r="R21" t="str">
            <v>CSF</v>
          </cell>
          <cell r="S21" t="str">
            <v>OTRAS TRANSFERENCIAS - DISTRIBUCIÓN PREVIO CONCEPTO DGPPN</v>
          </cell>
          <cell r="T21">
            <v>2000000000</v>
          </cell>
          <cell r="U21">
            <v>0</v>
          </cell>
          <cell r="V21">
            <v>0</v>
          </cell>
          <cell r="W21">
            <v>2000000000</v>
          </cell>
          <cell r="X21">
            <v>2000000000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G22" t="str">
            <v>A</v>
          </cell>
          <cell r="H22" t="str">
            <v>03</v>
          </cell>
          <cell r="I22" t="str">
            <v>03</v>
          </cell>
          <cell r="J22" t="str">
            <v>01</v>
          </cell>
          <cell r="K22" t="str">
            <v>999</v>
          </cell>
          <cell r="L22"/>
          <cell r="M22"/>
          <cell r="N22"/>
          <cell r="O22"/>
          <cell r="P22" t="str">
            <v>Nación</v>
          </cell>
          <cell r="Q22" t="str">
            <v>16</v>
          </cell>
          <cell r="R22" t="str">
            <v>CSF</v>
          </cell>
          <cell r="S22" t="str">
            <v>OTRAS TRANSFERENCIAS - DISTRIBUCIÓN PREVIO CONCEPTO DGPPN</v>
          </cell>
          <cell r="T22">
            <v>35602423429</v>
          </cell>
          <cell r="U22">
            <v>0</v>
          </cell>
          <cell r="V22">
            <v>0</v>
          </cell>
          <cell r="W22">
            <v>35602423429</v>
          </cell>
          <cell r="X22">
            <v>35602423429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</row>
        <row r="23">
          <cell r="G23" t="str">
            <v>A</v>
          </cell>
          <cell r="H23" t="str">
            <v>03</v>
          </cell>
          <cell r="I23" t="str">
            <v>03</v>
          </cell>
          <cell r="J23" t="str">
            <v>02</v>
          </cell>
          <cell r="K23" t="str">
            <v>014</v>
          </cell>
          <cell r="L23"/>
          <cell r="M23"/>
          <cell r="N23"/>
          <cell r="O23"/>
          <cell r="P23" t="str">
            <v>Nación</v>
          </cell>
          <cell r="Q23" t="str">
            <v>10</v>
          </cell>
          <cell r="R23" t="str">
            <v>CSF</v>
          </cell>
          <cell r="S23" t="str">
            <v>PUEBLO NUKAK MAKU (ARTÍCULO 35 DECRETO 1953 DE 2014)</v>
          </cell>
          <cell r="T23">
            <v>5568800000</v>
          </cell>
          <cell r="U23">
            <v>0</v>
          </cell>
          <cell r="V23">
            <v>0</v>
          </cell>
          <cell r="W23">
            <v>5568800000</v>
          </cell>
          <cell r="X23">
            <v>0</v>
          </cell>
          <cell r="Y23">
            <v>0</v>
          </cell>
          <cell r="Z23">
            <v>5568800000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</row>
        <row r="24">
          <cell r="G24" t="str">
            <v>A</v>
          </cell>
          <cell r="H24" t="str">
            <v>03</v>
          </cell>
          <cell r="I24" t="str">
            <v>03</v>
          </cell>
          <cell r="J24" t="str">
            <v>02</v>
          </cell>
          <cell r="K24" t="str">
            <v>024</v>
          </cell>
          <cell r="L24"/>
          <cell r="M24"/>
          <cell r="N24"/>
          <cell r="O24"/>
          <cell r="P24" t="str">
            <v>Nación</v>
          </cell>
          <cell r="Q24" t="str">
            <v>10</v>
          </cell>
          <cell r="R24" t="str">
            <v>CSF</v>
          </cell>
          <cell r="S24" t="str">
            <v>ORGANIZACIÓN Y FUNCIONAMIENTO DEPARTAMENTO DEL AMAZONAS</v>
          </cell>
          <cell r="T24">
            <v>3963200000</v>
          </cell>
          <cell r="U24">
            <v>0</v>
          </cell>
          <cell r="V24">
            <v>0</v>
          </cell>
          <cell r="W24">
            <v>3963200000</v>
          </cell>
          <cell r="X24">
            <v>0</v>
          </cell>
          <cell r="Y24">
            <v>0</v>
          </cell>
          <cell r="Z24">
            <v>3963200000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</row>
        <row r="25">
          <cell r="G25" t="str">
            <v>A</v>
          </cell>
          <cell r="H25" t="str">
            <v>03</v>
          </cell>
          <cell r="I25" t="str">
            <v>03</v>
          </cell>
          <cell r="J25" t="str">
            <v>02</v>
          </cell>
          <cell r="K25" t="str">
            <v>025</v>
          </cell>
          <cell r="L25"/>
          <cell r="M25"/>
          <cell r="N25"/>
          <cell r="O25"/>
          <cell r="P25" t="str">
            <v>Nación</v>
          </cell>
          <cell r="Q25" t="str">
            <v>10</v>
          </cell>
          <cell r="R25" t="str">
            <v>CSF</v>
          </cell>
          <cell r="S25" t="str">
            <v>ORGANIZACIÓN Y FUNCIONAMIENTO DEPARTAMENTO DEL GUAINÍA</v>
          </cell>
          <cell r="T25">
            <v>2815900000</v>
          </cell>
          <cell r="U25">
            <v>0</v>
          </cell>
          <cell r="V25">
            <v>0</v>
          </cell>
          <cell r="W25">
            <v>2815900000</v>
          </cell>
          <cell r="X25">
            <v>0</v>
          </cell>
          <cell r="Y25">
            <v>0</v>
          </cell>
          <cell r="Z25">
            <v>2815900000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</row>
        <row r="26">
          <cell r="G26" t="str">
            <v>A</v>
          </cell>
          <cell r="H26" t="str">
            <v>03</v>
          </cell>
          <cell r="I26" t="str">
            <v>03</v>
          </cell>
          <cell r="J26" t="str">
            <v>02</v>
          </cell>
          <cell r="K26" t="str">
            <v>026</v>
          </cell>
          <cell r="L26"/>
          <cell r="M26"/>
          <cell r="N26"/>
          <cell r="O26"/>
          <cell r="P26" t="str">
            <v>Nación</v>
          </cell>
          <cell r="Q26" t="str">
            <v>10</v>
          </cell>
          <cell r="R26" t="str">
            <v>CSF</v>
          </cell>
          <cell r="S26" t="str">
            <v>ORGANIZACIÓN Y FUNCIONAMIENTO DEPARTAMENTO DEL GUAVIARE</v>
          </cell>
          <cell r="T26">
            <v>2192000000</v>
          </cell>
          <cell r="U26">
            <v>0</v>
          </cell>
          <cell r="V26">
            <v>0</v>
          </cell>
          <cell r="W26">
            <v>2192000000</v>
          </cell>
          <cell r="X26">
            <v>0</v>
          </cell>
          <cell r="Y26">
            <v>0</v>
          </cell>
          <cell r="Z26">
            <v>2192000000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</row>
        <row r="27">
          <cell r="G27" t="str">
            <v>A</v>
          </cell>
          <cell r="H27" t="str">
            <v>03</v>
          </cell>
          <cell r="I27" t="str">
            <v>03</v>
          </cell>
          <cell r="J27" t="str">
            <v>02</v>
          </cell>
          <cell r="K27" t="str">
            <v>027</v>
          </cell>
          <cell r="L27"/>
          <cell r="M27"/>
          <cell r="N27"/>
          <cell r="O27"/>
          <cell r="P27" t="str">
            <v>Nación</v>
          </cell>
          <cell r="Q27" t="str">
            <v>10</v>
          </cell>
          <cell r="R27" t="str">
            <v>CSF</v>
          </cell>
          <cell r="S27" t="str">
            <v>ORGANIZACIÓN Y FUNCIONAMIENTO DEPARTAMENTO DEL VAUPÉS</v>
          </cell>
          <cell r="T27">
            <v>2812600000</v>
          </cell>
          <cell r="U27">
            <v>0</v>
          </cell>
          <cell r="V27">
            <v>0</v>
          </cell>
          <cell r="W27">
            <v>2812600000</v>
          </cell>
          <cell r="X27">
            <v>0</v>
          </cell>
          <cell r="Y27">
            <v>0</v>
          </cell>
          <cell r="Z27">
            <v>2812600000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</row>
        <row r="28">
          <cell r="G28" t="str">
            <v>A</v>
          </cell>
          <cell r="H28" t="str">
            <v>03</v>
          </cell>
          <cell r="I28" t="str">
            <v>03</v>
          </cell>
          <cell r="J28" t="str">
            <v>02</v>
          </cell>
          <cell r="K28" t="str">
            <v>028</v>
          </cell>
          <cell r="L28"/>
          <cell r="M28"/>
          <cell r="N28"/>
          <cell r="O28"/>
          <cell r="P28" t="str">
            <v>Nación</v>
          </cell>
          <cell r="Q28" t="str">
            <v>10</v>
          </cell>
          <cell r="R28" t="str">
            <v>CSF</v>
          </cell>
          <cell r="S28" t="str">
            <v>ORGANIZACIÓN Y FUNCIONAMIENTO DEPARTAMENTO DEL VICHADA</v>
          </cell>
          <cell r="T28">
            <v>4451700000</v>
          </cell>
          <cell r="U28">
            <v>0</v>
          </cell>
          <cell r="V28">
            <v>0</v>
          </cell>
          <cell r="W28">
            <v>4451700000</v>
          </cell>
          <cell r="X28">
            <v>0</v>
          </cell>
          <cell r="Y28">
            <v>0</v>
          </cell>
          <cell r="Z28">
            <v>4451700000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</row>
        <row r="29">
          <cell r="G29" t="str">
            <v>A</v>
          </cell>
          <cell r="H29" t="str">
            <v>03</v>
          </cell>
          <cell r="I29" t="str">
            <v>03</v>
          </cell>
          <cell r="J29" t="str">
            <v>04</v>
          </cell>
          <cell r="K29" t="str">
            <v>035</v>
          </cell>
          <cell r="L29"/>
          <cell r="M29"/>
          <cell r="N29"/>
          <cell r="O29"/>
          <cell r="P29" t="str">
            <v>Nación</v>
          </cell>
          <cell r="Q29" t="str">
            <v>10</v>
          </cell>
          <cell r="R29" t="str">
            <v>CSF</v>
          </cell>
          <cell r="S29" t="str">
            <v>FONDO PARA LA PARTICIPACION CIUDADANA Y EL FORTALECIMIENTO DE LA DEMOCRACIA. ARTICULO 96 LEY 1757 DE 2015</v>
          </cell>
          <cell r="T29">
            <v>15155100000</v>
          </cell>
          <cell r="U29">
            <v>0</v>
          </cell>
          <cell r="V29">
            <v>0</v>
          </cell>
          <cell r="W29">
            <v>15155100000</v>
          </cell>
          <cell r="X29">
            <v>0</v>
          </cell>
          <cell r="Y29">
            <v>5009449642</v>
          </cell>
          <cell r="Z29">
            <v>10145650358</v>
          </cell>
          <cell r="AA29">
            <v>2402593699.8699999</v>
          </cell>
          <cell r="AB29">
            <v>16815301</v>
          </cell>
          <cell r="AC29">
            <v>9740481</v>
          </cell>
          <cell r="AD29">
            <v>5369735</v>
          </cell>
        </row>
        <row r="30">
          <cell r="G30" t="str">
            <v>A</v>
          </cell>
          <cell r="H30" t="str">
            <v>03</v>
          </cell>
          <cell r="I30" t="str">
            <v>04</v>
          </cell>
          <cell r="J30" t="str">
            <v>01</v>
          </cell>
          <cell r="K30" t="str">
            <v>012</v>
          </cell>
          <cell r="L30"/>
          <cell r="M30"/>
          <cell r="N30"/>
          <cell r="O30"/>
          <cell r="P30" t="str">
            <v>Nación</v>
          </cell>
          <cell r="Q30" t="str">
            <v>10</v>
          </cell>
          <cell r="R30" t="str">
            <v>CSF</v>
          </cell>
          <cell r="S30" t="str">
            <v>ATENCION INTEGRAL A LA POBLACION DESPLAZADA EN CUMPLIMIENTO DE LA SENTENCIA T-025 DE 2004 (NO DE PENSIONES)</v>
          </cell>
          <cell r="T30">
            <v>24420400000</v>
          </cell>
          <cell r="U30">
            <v>0</v>
          </cell>
          <cell r="V30">
            <v>0</v>
          </cell>
          <cell r="W30">
            <v>24420400000</v>
          </cell>
          <cell r="X30">
            <v>0</v>
          </cell>
          <cell r="Y30">
            <v>1517749007</v>
          </cell>
          <cell r="Z30">
            <v>22902650993</v>
          </cell>
          <cell r="AA30">
            <v>560121045</v>
          </cell>
          <cell r="AB30">
            <v>0</v>
          </cell>
          <cell r="AC30">
            <v>0</v>
          </cell>
          <cell r="AD30">
            <v>0</v>
          </cell>
        </row>
        <row r="31">
          <cell r="G31" t="str">
            <v>A</v>
          </cell>
          <cell r="H31" t="str">
            <v>03</v>
          </cell>
          <cell r="I31" t="str">
            <v>06</v>
          </cell>
          <cell r="J31" t="str">
            <v>01</v>
          </cell>
          <cell r="K31" t="str">
            <v>001</v>
          </cell>
          <cell r="L31"/>
          <cell r="M31"/>
          <cell r="N31"/>
          <cell r="O31"/>
          <cell r="P31" t="str">
            <v>Nación</v>
          </cell>
          <cell r="Q31" t="str">
            <v>10</v>
          </cell>
          <cell r="R31" t="str">
            <v>CSF</v>
          </cell>
          <cell r="S31" t="str">
            <v>FORTALECIMIENTO DE LAS ASOCIACIONES Y LIGAS DE CONSUMIDORES (LEY 73 DE 1981 Y DECRETO 1320 DE 1982)</v>
          </cell>
          <cell r="T31">
            <v>912900000</v>
          </cell>
          <cell r="U31">
            <v>0</v>
          </cell>
          <cell r="V31">
            <v>0</v>
          </cell>
          <cell r="W31">
            <v>912900000</v>
          </cell>
          <cell r="X31">
            <v>0</v>
          </cell>
          <cell r="Y31">
            <v>0</v>
          </cell>
          <cell r="Z31">
            <v>912900000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</row>
        <row r="32">
          <cell r="G32" t="str">
            <v>A</v>
          </cell>
          <cell r="H32" t="str">
            <v>03</v>
          </cell>
          <cell r="I32" t="str">
            <v>06</v>
          </cell>
          <cell r="J32" t="str">
            <v>01</v>
          </cell>
          <cell r="K32" t="str">
            <v>012</v>
          </cell>
          <cell r="L32"/>
          <cell r="M32"/>
          <cell r="N32"/>
          <cell r="O32"/>
          <cell r="P32" t="str">
            <v>Nación</v>
          </cell>
          <cell r="Q32" t="str">
            <v>10</v>
          </cell>
          <cell r="R32" t="str">
            <v>CSF</v>
          </cell>
          <cell r="S32" t="str">
            <v>FORTALECIMIENTO A LOS PROCESOS ORGANIZATIVOS Y DE CONCERTACION DE LAS COMUNIDADES NEGRAS, AFROCOLOMBIANAS, RAIZALES Y PALENQUERAS</v>
          </cell>
          <cell r="T32">
            <v>6050000000</v>
          </cell>
          <cell r="U32">
            <v>0</v>
          </cell>
          <cell r="V32">
            <v>0</v>
          </cell>
          <cell r="W32">
            <v>6050000000</v>
          </cell>
          <cell r="X32">
            <v>0</v>
          </cell>
          <cell r="Y32">
            <v>3172099025</v>
          </cell>
          <cell r="Z32">
            <v>2877900975</v>
          </cell>
          <cell r="AA32">
            <v>1477380818.77</v>
          </cell>
          <cell r="AB32">
            <v>7489270</v>
          </cell>
          <cell r="AC32">
            <v>7489270</v>
          </cell>
          <cell r="AD32">
            <v>1015860</v>
          </cell>
        </row>
        <row r="33">
          <cell r="G33" t="str">
            <v>A</v>
          </cell>
          <cell r="H33" t="str">
            <v>03</v>
          </cell>
          <cell r="I33" t="str">
            <v>06</v>
          </cell>
          <cell r="J33" t="str">
            <v>01</v>
          </cell>
          <cell r="K33" t="str">
            <v>012</v>
          </cell>
          <cell r="L33"/>
          <cell r="M33"/>
          <cell r="N33"/>
          <cell r="O33"/>
          <cell r="P33" t="str">
            <v>Nación</v>
          </cell>
          <cell r="Q33" t="str">
            <v>16</v>
          </cell>
          <cell r="R33" t="str">
            <v>CSF</v>
          </cell>
          <cell r="S33" t="str">
            <v>FORTALECIMIENTO A LOS PROCESOS ORGANIZATIVOS Y DE CONCERTACION DE LAS COMUNIDADES NEGRAS, AFROCOLOMBIANAS, RAIZALES Y PALENQUERAS</v>
          </cell>
          <cell r="T33">
            <v>9026400000</v>
          </cell>
          <cell r="U33">
            <v>0</v>
          </cell>
          <cell r="V33">
            <v>0</v>
          </cell>
          <cell r="W33">
            <v>9026400000</v>
          </cell>
          <cell r="X33">
            <v>0</v>
          </cell>
          <cell r="Y33">
            <v>7500000000</v>
          </cell>
          <cell r="Z33">
            <v>1526400000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</row>
        <row r="34">
          <cell r="G34" t="str">
            <v>A</v>
          </cell>
          <cell r="H34" t="str">
            <v>03</v>
          </cell>
          <cell r="I34" t="str">
            <v>06</v>
          </cell>
          <cell r="J34" t="str">
            <v>01</v>
          </cell>
          <cell r="K34" t="str">
            <v>013</v>
          </cell>
          <cell r="L34"/>
          <cell r="M34"/>
          <cell r="N34"/>
          <cell r="O34"/>
          <cell r="P34" t="str">
            <v>Nación</v>
          </cell>
          <cell r="Q34" t="str">
            <v>10</v>
          </cell>
          <cell r="R34" t="str">
            <v>CSF</v>
          </cell>
          <cell r="S34" t="str">
            <v>FORTALECIMIENTO A LOS PROCESOS ORGANIZATIVOS Y DE CONCERTACION DE LAS COMUNIDADES INDIGENAS, MINORIAS Y ROM</v>
          </cell>
          <cell r="T34">
            <v>21150000000</v>
          </cell>
          <cell r="U34">
            <v>0</v>
          </cell>
          <cell r="V34">
            <v>0</v>
          </cell>
          <cell r="W34">
            <v>21150000000</v>
          </cell>
          <cell r="X34">
            <v>0</v>
          </cell>
          <cell r="Y34">
            <v>3799322860</v>
          </cell>
          <cell r="Z34">
            <v>17350677140</v>
          </cell>
          <cell r="AA34">
            <v>1496278276.5</v>
          </cell>
          <cell r="AB34">
            <v>12096298</v>
          </cell>
          <cell r="AC34">
            <v>12096298</v>
          </cell>
          <cell r="AD34">
            <v>1549794</v>
          </cell>
        </row>
        <row r="35">
          <cell r="G35" t="str">
            <v>A</v>
          </cell>
          <cell r="H35" t="str">
            <v>03</v>
          </cell>
          <cell r="I35" t="str">
            <v>06</v>
          </cell>
          <cell r="J35" t="str">
            <v>01</v>
          </cell>
          <cell r="K35" t="str">
            <v>013</v>
          </cell>
          <cell r="L35"/>
          <cell r="M35"/>
          <cell r="N35"/>
          <cell r="O35"/>
          <cell r="P35" t="str">
            <v>Nación</v>
          </cell>
          <cell r="Q35" t="str">
            <v>16</v>
          </cell>
          <cell r="R35" t="str">
            <v>CSF</v>
          </cell>
          <cell r="S35" t="str">
            <v>FORTALECIMIENTO A LOS PROCESOS ORGANIZATIVOS Y DE CONCERTACION DE LAS COMUNIDADES INDIGENAS, MINORIAS Y ROM</v>
          </cell>
          <cell r="T35">
            <v>21210000000</v>
          </cell>
          <cell r="U35">
            <v>0</v>
          </cell>
          <cell r="V35">
            <v>0</v>
          </cell>
          <cell r="W35">
            <v>21210000000</v>
          </cell>
          <cell r="X35">
            <v>0</v>
          </cell>
          <cell r="Y35">
            <v>15463159732</v>
          </cell>
          <cell r="Z35">
            <v>5746840268</v>
          </cell>
          <cell r="AA35">
            <v>463159732</v>
          </cell>
          <cell r="AB35">
            <v>0</v>
          </cell>
          <cell r="AC35">
            <v>0</v>
          </cell>
          <cell r="AD35">
            <v>0</v>
          </cell>
        </row>
        <row r="36">
          <cell r="G36" t="str">
            <v>A</v>
          </cell>
          <cell r="H36" t="str">
            <v>03</v>
          </cell>
          <cell r="I36" t="str">
            <v>06</v>
          </cell>
          <cell r="J36" t="str">
            <v>01</v>
          </cell>
          <cell r="K36" t="str">
            <v>014</v>
          </cell>
          <cell r="L36"/>
          <cell r="M36"/>
          <cell r="N36"/>
          <cell r="O36"/>
          <cell r="P36" t="str">
            <v>Nación</v>
          </cell>
          <cell r="Q36" t="str">
            <v>10</v>
          </cell>
          <cell r="R36" t="str">
            <v>CSF</v>
          </cell>
          <cell r="S36" t="str">
            <v>FORTALECIMIENTO INSTITUCIONAL DE LA MESA PERMANENTE DE CONCERTACION CON LOS PUEBLOS Y ORGANIZACIONES INDIGENAS - DECRETO 1397 DE 1996</v>
          </cell>
          <cell r="T36">
            <v>7292400000</v>
          </cell>
          <cell r="U36">
            <v>0</v>
          </cell>
          <cell r="V36">
            <v>0</v>
          </cell>
          <cell r="W36">
            <v>7292400000</v>
          </cell>
          <cell r="X36">
            <v>0</v>
          </cell>
          <cell r="Y36">
            <v>0</v>
          </cell>
          <cell r="Z36">
            <v>7292400000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</row>
        <row r="37">
          <cell r="G37" t="str">
            <v>A</v>
          </cell>
          <cell r="H37" t="str">
            <v>03</v>
          </cell>
          <cell r="I37" t="str">
            <v>10</v>
          </cell>
          <cell r="J37" t="str">
            <v>01</v>
          </cell>
          <cell r="K37" t="str">
            <v>001</v>
          </cell>
          <cell r="L37"/>
          <cell r="M37"/>
          <cell r="N37"/>
          <cell r="O37"/>
          <cell r="P37" t="str">
            <v>Nación</v>
          </cell>
          <cell r="Q37" t="str">
            <v>10</v>
          </cell>
          <cell r="R37" t="str">
            <v>CSF</v>
          </cell>
          <cell r="S37" t="str">
            <v>SENTENCIAS</v>
          </cell>
          <cell r="T37">
            <v>4691100000</v>
          </cell>
          <cell r="U37">
            <v>0</v>
          </cell>
          <cell r="V37">
            <v>0</v>
          </cell>
          <cell r="W37">
            <v>4691100000</v>
          </cell>
          <cell r="X37">
            <v>0</v>
          </cell>
          <cell r="Y37">
            <v>0</v>
          </cell>
          <cell r="Z37">
            <v>4691100000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G38" t="str">
            <v>A</v>
          </cell>
          <cell r="H38" t="str">
            <v>03</v>
          </cell>
          <cell r="I38" t="str">
            <v>10</v>
          </cell>
          <cell r="J38" t="str">
            <v>01</v>
          </cell>
          <cell r="K38" t="str">
            <v>002</v>
          </cell>
          <cell r="L38"/>
          <cell r="M38"/>
          <cell r="N38"/>
          <cell r="O38"/>
          <cell r="P38" t="str">
            <v>Nación</v>
          </cell>
          <cell r="Q38" t="str">
            <v>10</v>
          </cell>
          <cell r="R38" t="str">
            <v>CSF</v>
          </cell>
          <cell r="S38" t="str">
            <v>CONCILIACIONES</v>
          </cell>
          <cell r="T38">
            <v>321200000</v>
          </cell>
          <cell r="U38">
            <v>0</v>
          </cell>
          <cell r="V38">
            <v>0</v>
          </cell>
          <cell r="W38">
            <v>321200000</v>
          </cell>
          <cell r="X38">
            <v>0</v>
          </cell>
          <cell r="Y38">
            <v>0</v>
          </cell>
          <cell r="Z38">
            <v>321200000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G39" t="str">
            <v>A</v>
          </cell>
          <cell r="H39" t="str">
            <v>03</v>
          </cell>
          <cell r="I39" t="str">
            <v>11</v>
          </cell>
          <cell r="J39" t="str">
            <v>08</v>
          </cell>
          <cell r="K39" t="str">
            <v>001</v>
          </cell>
          <cell r="L39"/>
          <cell r="M39"/>
          <cell r="N39"/>
          <cell r="O39"/>
          <cell r="P39" t="str">
            <v>Nación</v>
          </cell>
          <cell r="Q39" t="str">
            <v>10</v>
          </cell>
          <cell r="R39" t="str">
            <v>CSF</v>
          </cell>
          <cell r="S39" t="str">
            <v>FORTALECIMIENTO ORGANIZACIONAL DE LAS ENTIDADES RELIGIOSAS Y LAS ORGANIZACIONES BASADAS EN LA FE COMO ACTORES SOCIALES TRASCENDENTES EN EL MARCO DE LA LEY 133 DE 1994</v>
          </cell>
          <cell r="T39">
            <v>750000000</v>
          </cell>
          <cell r="U39">
            <v>0</v>
          </cell>
          <cell r="V39">
            <v>0</v>
          </cell>
          <cell r="W39">
            <v>750000000</v>
          </cell>
          <cell r="X39">
            <v>0</v>
          </cell>
          <cell r="Y39">
            <v>553997987</v>
          </cell>
          <cell r="Z39">
            <v>196002013</v>
          </cell>
          <cell r="AA39">
            <v>225063939.56999999</v>
          </cell>
          <cell r="AB39">
            <v>9181288</v>
          </cell>
          <cell r="AC39">
            <v>9181288</v>
          </cell>
          <cell r="AD39">
            <v>0</v>
          </cell>
        </row>
        <row r="40">
          <cell r="G40" t="str">
            <v>A</v>
          </cell>
          <cell r="H40" t="str">
            <v>08</v>
          </cell>
          <cell r="I40" t="str">
            <v>01</v>
          </cell>
          <cell r="J40"/>
          <cell r="K40"/>
          <cell r="L40"/>
          <cell r="M40"/>
          <cell r="N40"/>
          <cell r="O40"/>
          <cell r="P40" t="str">
            <v>Nación</v>
          </cell>
          <cell r="Q40" t="str">
            <v>10</v>
          </cell>
          <cell r="R40" t="str">
            <v>CSF</v>
          </cell>
          <cell r="S40" t="str">
            <v>IMPUESTOS</v>
          </cell>
          <cell r="T40">
            <v>128300000</v>
          </cell>
          <cell r="U40">
            <v>0</v>
          </cell>
          <cell r="V40">
            <v>0</v>
          </cell>
          <cell r="W40">
            <v>128300000</v>
          </cell>
          <cell r="X40">
            <v>0</v>
          </cell>
          <cell r="Y40">
            <v>128300000</v>
          </cell>
          <cell r="Z40">
            <v>0</v>
          </cell>
          <cell r="AA40">
            <v>125413000</v>
          </cell>
          <cell r="AB40">
            <v>125413000</v>
          </cell>
          <cell r="AC40">
            <v>125413000</v>
          </cell>
          <cell r="AD40">
            <v>125413000</v>
          </cell>
        </row>
        <row r="41">
          <cell r="G41" t="str">
            <v>A</v>
          </cell>
          <cell r="H41" t="str">
            <v>08</v>
          </cell>
          <cell r="I41" t="str">
            <v>04</v>
          </cell>
          <cell r="J41" t="str">
            <v>01</v>
          </cell>
          <cell r="K41"/>
          <cell r="L41"/>
          <cell r="M41"/>
          <cell r="N41"/>
          <cell r="O41"/>
          <cell r="P41" t="str">
            <v>Nación</v>
          </cell>
          <cell r="Q41" t="str">
            <v>11</v>
          </cell>
          <cell r="R41" t="str">
            <v>SSF</v>
          </cell>
          <cell r="S41" t="str">
            <v>CUOTA DE FISCALIZACIÓN Y AUDITAJE</v>
          </cell>
          <cell r="T41">
            <v>800000000</v>
          </cell>
          <cell r="U41">
            <v>0</v>
          </cell>
          <cell r="V41">
            <v>0</v>
          </cell>
          <cell r="W41">
            <v>800000000</v>
          </cell>
          <cell r="X41">
            <v>0</v>
          </cell>
          <cell r="Y41">
            <v>0</v>
          </cell>
          <cell r="Z41">
            <v>800000000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G42" t="str">
            <v>C</v>
          </cell>
          <cell r="H42" t="str">
            <v>3701</v>
          </cell>
          <cell r="I42" t="str">
            <v>1000</v>
          </cell>
          <cell r="J42" t="str">
            <v>14</v>
          </cell>
          <cell r="K42"/>
          <cell r="L42"/>
          <cell r="M42"/>
          <cell r="N42"/>
          <cell r="O42"/>
          <cell r="P42" t="str">
            <v>Nación</v>
          </cell>
          <cell r="Q42" t="str">
            <v>10</v>
          </cell>
          <cell r="R42" t="str">
            <v>CSF</v>
          </cell>
          <cell r="S42" t="str">
            <v>FORTALECIMIENTO DE MEDIDAS DE PREVENCIÓN Y PROTECCIÓN DE LOS DERECHOS HUMANOS DE LOS PUEBLOS INDÍGENAS A NIVEL  NACIONAL</v>
          </cell>
          <cell r="T42">
            <v>40000000</v>
          </cell>
          <cell r="U42">
            <v>0</v>
          </cell>
          <cell r="V42">
            <v>0</v>
          </cell>
          <cell r="W42">
            <v>40000000</v>
          </cell>
          <cell r="X42">
            <v>0</v>
          </cell>
          <cell r="Y42">
            <v>0</v>
          </cell>
          <cell r="Z42">
            <v>40000000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</row>
        <row r="43">
          <cell r="G43" t="str">
            <v>C</v>
          </cell>
          <cell r="H43" t="str">
            <v>3701</v>
          </cell>
          <cell r="I43" t="str">
            <v>1000</v>
          </cell>
          <cell r="J43" t="str">
            <v>14</v>
          </cell>
          <cell r="K43"/>
          <cell r="L43"/>
          <cell r="M43"/>
          <cell r="N43"/>
          <cell r="O43"/>
          <cell r="P43" t="str">
            <v>Nación</v>
          </cell>
          <cell r="Q43" t="str">
            <v>11</v>
          </cell>
          <cell r="R43" t="str">
            <v>CSF</v>
          </cell>
          <cell r="S43" t="str">
            <v>FORTALECIMIENTO DE MEDIDAS DE PREVENCIÓN Y PROTECCIÓN DE LOS DERECHOS HUMANOS DE LOS PUEBLOS INDÍGENAS A NIVEL  NACIONAL</v>
          </cell>
          <cell r="T43">
            <v>160000000</v>
          </cell>
          <cell r="U43">
            <v>0</v>
          </cell>
          <cell r="V43">
            <v>0</v>
          </cell>
          <cell r="W43">
            <v>160000000</v>
          </cell>
          <cell r="X43">
            <v>0</v>
          </cell>
          <cell r="Y43">
            <v>20000000</v>
          </cell>
          <cell r="Z43">
            <v>140000000</v>
          </cell>
          <cell r="AA43">
            <v>20000000</v>
          </cell>
          <cell r="AB43">
            <v>0</v>
          </cell>
          <cell r="AC43">
            <v>0</v>
          </cell>
          <cell r="AD43">
            <v>0</v>
          </cell>
        </row>
        <row r="44">
          <cell r="G44" t="str">
            <v>C</v>
          </cell>
          <cell r="H44" t="str">
            <v>3701</v>
          </cell>
          <cell r="I44" t="str">
            <v>1000</v>
          </cell>
          <cell r="J44" t="str">
            <v>15</v>
          </cell>
          <cell r="K44"/>
          <cell r="L44"/>
          <cell r="M44"/>
          <cell r="N44"/>
          <cell r="O44"/>
          <cell r="P44" t="str">
            <v>Nación</v>
          </cell>
          <cell r="Q44" t="str">
            <v>10</v>
          </cell>
          <cell r="R44" t="str">
            <v>CSF</v>
          </cell>
          <cell r="S44" t="str">
            <v>FORTALECIMIENTO A LA GESTIÓN DE LOS CEMENTERIOS COMO RESTITUCIÓN DE DERECHOS DE VÍCTIMAS DE DESAPARICIÓN A NIVEL  NACIONAL</v>
          </cell>
          <cell r="T44">
            <v>140000000</v>
          </cell>
          <cell r="U44">
            <v>0</v>
          </cell>
          <cell r="V44">
            <v>0</v>
          </cell>
          <cell r="W44">
            <v>140000000</v>
          </cell>
          <cell r="X44">
            <v>0</v>
          </cell>
          <cell r="Y44">
            <v>140000000</v>
          </cell>
          <cell r="Z44">
            <v>0</v>
          </cell>
          <cell r="AA44">
            <v>35949400</v>
          </cell>
          <cell r="AB44">
            <v>0</v>
          </cell>
          <cell r="AC44">
            <v>0</v>
          </cell>
          <cell r="AD44">
            <v>0</v>
          </cell>
        </row>
        <row r="45">
          <cell r="G45" t="str">
            <v>C</v>
          </cell>
          <cell r="H45" t="str">
            <v>3701</v>
          </cell>
          <cell r="I45" t="str">
            <v>1000</v>
          </cell>
          <cell r="J45" t="str">
            <v>15</v>
          </cell>
          <cell r="K45"/>
          <cell r="L45"/>
          <cell r="M45"/>
          <cell r="N45"/>
          <cell r="O45"/>
          <cell r="P45" t="str">
            <v>Nación</v>
          </cell>
          <cell r="Q45" t="str">
            <v>11</v>
          </cell>
          <cell r="R45" t="str">
            <v>CSF</v>
          </cell>
          <cell r="S45" t="str">
            <v>FORTALECIMIENTO A LA GESTIÓN DE LOS CEMENTERIOS COMO RESTITUCIÓN DE DERECHOS DE VÍCTIMAS DE DESAPARICIÓN A NIVEL  NACIONAL</v>
          </cell>
          <cell r="T45">
            <v>560000000</v>
          </cell>
          <cell r="U45">
            <v>0</v>
          </cell>
          <cell r="V45">
            <v>0</v>
          </cell>
          <cell r="W45">
            <v>560000000</v>
          </cell>
          <cell r="X45">
            <v>0</v>
          </cell>
          <cell r="Y45">
            <v>0</v>
          </cell>
          <cell r="Z45">
            <v>560000000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G46" t="str">
            <v>C</v>
          </cell>
          <cell r="H46" t="str">
            <v>3701</v>
          </cell>
          <cell r="I46" t="str">
            <v>1000</v>
          </cell>
          <cell r="J46" t="str">
            <v>16</v>
          </cell>
          <cell r="K46"/>
          <cell r="L46"/>
          <cell r="M46"/>
          <cell r="N46"/>
          <cell r="O46"/>
          <cell r="P46" t="str">
            <v>Nación</v>
          </cell>
          <cell r="Q46" t="str">
            <v>10</v>
          </cell>
          <cell r="R46" t="str">
            <v>CSF</v>
          </cell>
          <cell r="S46" t="str">
            <v>FORTALECIMIENTO A LA IMPLEMENTACIÓN DE LA GESTIÓN PREVENTIVA DEL RIESGO DE VIOLACIONES A LOS DERECHOS HUMANOS EN EL TERRITORIO  NACIONAL</v>
          </cell>
          <cell r="T46">
            <v>1000000000</v>
          </cell>
          <cell r="U46">
            <v>0</v>
          </cell>
          <cell r="V46">
            <v>0</v>
          </cell>
          <cell r="W46">
            <v>1000000000</v>
          </cell>
          <cell r="X46">
            <v>0</v>
          </cell>
          <cell r="Y46">
            <v>0</v>
          </cell>
          <cell r="Z46">
            <v>1000000000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</row>
        <row r="47">
          <cell r="G47" t="str">
            <v>C</v>
          </cell>
          <cell r="H47" t="str">
            <v>3701</v>
          </cell>
          <cell r="I47" t="str">
            <v>1000</v>
          </cell>
          <cell r="J47" t="str">
            <v>16</v>
          </cell>
          <cell r="K47"/>
          <cell r="L47"/>
          <cell r="M47"/>
          <cell r="N47"/>
          <cell r="O47"/>
          <cell r="P47" t="str">
            <v>Nación</v>
          </cell>
          <cell r="Q47" t="str">
            <v>11</v>
          </cell>
          <cell r="R47" t="str">
            <v>CSF</v>
          </cell>
          <cell r="S47" t="str">
            <v>FORTALECIMIENTO A LA IMPLEMENTACIÓN DE LA GESTIÓN PREVENTIVA DEL RIESGO DE VIOLACIONES A LOS DERECHOS HUMANOS EN EL TERRITORIO  NACIONAL</v>
          </cell>
          <cell r="T47">
            <v>4000000000</v>
          </cell>
          <cell r="U47">
            <v>0</v>
          </cell>
          <cell r="V47">
            <v>0</v>
          </cell>
          <cell r="W47">
            <v>4000000000</v>
          </cell>
          <cell r="X47">
            <v>0</v>
          </cell>
          <cell r="Y47">
            <v>910252832</v>
          </cell>
          <cell r="Z47">
            <v>3089747168</v>
          </cell>
          <cell r="AA47">
            <v>22984221</v>
          </cell>
          <cell r="AB47">
            <v>0</v>
          </cell>
          <cell r="AC47">
            <v>0</v>
          </cell>
          <cell r="AD47">
            <v>0</v>
          </cell>
        </row>
        <row r="48">
          <cell r="G48" t="str">
            <v>C</v>
          </cell>
          <cell r="H48" t="str">
            <v>3701</v>
          </cell>
          <cell r="I48" t="str">
            <v>1000</v>
          </cell>
          <cell r="J48" t="str">
            <v>18</v>
          </cell>
          <cell r="K48"/>
          <cell r="L48"/>
          <cell r="M48"/>
          <cell r="N48"/>
          <cell r="O48"/>
          <cell r="P48" t="str">
            <v>Nación</v>
          </cell>
          <cell r="Q48" t="str">
            <v>10</v>
          </cell>
          <cell r="R48" t="str">
            <v>CSF</v>
          </cell>
          <cell r="S48" t="str">
            <v>FORTALECIMIENTO DE LA CAPACIDAD ORGANIZATIVA DE LOS PUEBLOS INDÍGENAS EN EL TERRITORIO  NACIONAL</v>
          </cell>
          <cell r="T48">
            <v>9821045822</v>
          </cell>
          <cell r="U48">
            <v>0</v>
          </cell>
          <cell r="V48">
            <v>0</v>
          </cell>
          <cell r="W48">
            <v>9821045822</v>
          </cell>
          <cell r="X48">
            <v>0</v>
          </cell>
          <cell r="Y48">
            <v>0</v>
          </cell>
          <cell r="Z48">
            <v>9821045822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</row>
        <row r="49">
          <cell r="G49" t="str">
            <v>C</v>
          </cell>
          <cell r="H49" t="str">
            <v>3701</v>
          </cell>
          <cell r="I49" t="str">
            <v>1000</v>
          </cell>
          <cell r="J49" t="str">
            <v>18</v>
          </cell>
          <cell r="K49"/>
          <cell r="L49"/>
          <cell r="M49"/>
          <cell r="N49"/>
          <cell r="O49"/>
          <cell r="P49" t="str">
            <v>Nación</v>
          </cell>
          <cell r="Q49" t="str">
            <v>11</v>
          </cell>
          <cell r="R49" t="str">
            <v>CSF</v>
          </cell>
          <cell r="S49" t="str">
            <v>FORTALECIMIENTO DE LA CAPACIDAD ORGANIZATIVA DE LOS PUEBLOS INDÍGENAS EN EL TERRITORIO  NACIONAL</v>
          </cell>
          <cell r="T49">
            <v>39284183286</v>
          </cell>
          <cell r="U49">
            <v>0</v>
          </cell>
          <cell r="V49">
            <v>0</v>
          </cell>
          <cell r="W49">
            <v>39284183286</v>
          </cell>
          <cell r="X49">
            <v>0</v>
          </cell>
          <cell r="Y49">
            <v>0</v>
          </cell>
          <cell r="Z49">
            <v>39284183286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</row>
        <row r="50">
          <cell r="G50" t="str">
            <v>C</v>
          </cell>
          <cell r="H50" t="str">
            <v>3701</v>
          </cell>
          <cell r="I50" t="str">
            <v>1000</v>
          </cell>
          <cell r="J50" t="str">
            <v>18</v>
          </cell>
          <cell r="K50"/>
          <cell r="L50"/>
          <cell r="M50"/>
          <cell r="N50"/>
          <cell r="O50"/>
          <cell r="P50" t="str">
            <v>Nación</v>
          </cell>
          <cell r="Q50" t="str">
            <v>16</v>
          </cell>
          <cell r="R50" t="str">
            <v>CSF</v>
          </cell>
          <cell r="S50" t="str">
            <v>FORTALECIMIENTO DE LA CAPACIDAD ORGANIZATIVA DE LOS PUEBLOS INDÍGENAS EN EL TERRITORIO  NACIONAL</v>
          </cell>
          <cell r="T50">
            <v>2743007154</v>
          </cell>
          <cell r="U50">
            <v>0</v>
          </cell>
          <cell r="V50">
            <v>0</v>
          </cell>
          <cell r="W50">
            <v>2743007154</v>
          </cell>
          <cell r="X50">
            <v>0</v>
          </cell>
          <cell r="Y50">
            <v>0</v>
          </cell>
          <cell r="Z50">
            <v>2743007154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G51" t="str">
            <v>C</v>
          </cell>
          <cell r="H51" t="str">
            <v>3701</v>
          </cell>
          <cell r="I51" t="str">
            <v>1000</v>
          </cell>
          <cell r="J51" t="str">
            <v>20</v>
          </cell>
          <cell r="K51"/>
          <cell r="L51"/>
          <cell r="M51"/>
          <cell r="N51"/>
          <cell r="O51"/>
          <cell r="P51" t="str">
            <v>Nación</v>
          </cell>
          <cell r="Q51" t="str">
            <v>10</v>
          </cell>
          <cell r="R51" t="str">
            <v>CSF</v>
          </cell>
          <cell r="S51" t="str">
            <v>FORTALECIMIENTO DE LA GESTIÓN TERRITORIAL EN LA GARANTÍA, PROMOCIÓN Y GOCE DE LOS DERECHOS HUMANOS  A NIVEL  NACIONAL</v>
          </cell>
          <cell r="T51">
            <v>320000000</v>
          </cell>
          <cell r="U51">
            <v>0</v>
          </cell>
          <cell r="V51">
            <v>0</v>
          </cell>
          <cell r="W51">
            <v>320000000</v>
          </cell>
          <cell r="X51">
            <v>0</v>
          </cell>
          <cell r="Y51">
            <v>183200000</v>
          </cell>
          <cell r="Z51">
            <v>136800000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</row>
        <row r="52">
          <cell r="G52" t="str">
            <v>C</v>
          </cell>
          <cell r="H52" t="str">
            <v>3701</v>
          </cell>
          <cell r="I52" t="str">
            <v>1000</v>
          </cell>
          <cell r="J52" t="str">
            <v>20</v>
          </cell>
          <cell r="K52"/>
          <cell r="L52"/>
          <cell r="M52"/>
          <cell r="N52"/>
          <cell r="O52"/>
          <cell r="P52" t="str">
            <v>Nación</v>
          </cell>
          <cell r="Q52" t="str">
            <v>11</v>
          </cell>
          <cell r="R52" t="str">
            <v>CSF</v>
          </cell>
          <cell r="S52" t="str">
            <v>FORTALECIMIENTO DE LA GESTIÓN TERRITORIAL EN LA GARANTÍA, PROMOCIÓN Y GOCE DE LOS DERECHOS HUMANOS  A NIVEL  NACIONAL</v>
          </cell>
          <cell r="T52">
            <v>1280000000</v>
          </cell>
          <cell r="U52">
            <v>0</v>
          </cell>
          <cell r="V52">
            <v>0</v>
          </cell>
          <cell r="W52">
            <v>1280000000</v>
          </cell>
          <cell r="X52">
            <v>0</v>
          </cell>
          <cell r="Y52">
            <v>334326300</v>
          </cell>
          <cell r="Z52">
            <v>945673700</v>
          </cell>
          <cell r="AA52">
            <v>104630400</v>
          </cell>
          <cell r="AB52">
            <v>0</v>
          </cell>
          <cell r="AC52">
            <v>0</v>
          </cell>
          <cell r="AD52">
            <v>0</v>
          </cell>
        </row>
        <row r="53">
          <cell r="G53" t="str">
            <v>C</v>
          </cell>
          <cell r="H53" t="str">
            <v>3701</v>
          </cell>
          <cell r="I53" t="str">
            <v>1000</v>
          </cell>
          <cell r="J53" t="str">
            <v>23</v>
          </cell>
          <cell r="K53"/>
          <cell r="L53"/>
          <cell r="M53"/>
          <cell r="N53"/>
          <cell r="O53"/>
          <cell r="P53" t="str">
            <v>Nación</v>
          </cell>
          <cell r="Q53" t="str">
            <v>10</v>
          </cell>
          <cell r="R53" t="str">
            <v>CSF</v>
          </cell>
          <cell r="S53" t="str">
            <v>FORTALECIMIENTO PARA CONSEJOS COMUNITARIOS Y EXPRESIONES ORGANIZATIVAS EN LAS ÁREAS RURALES Y URBANAS DE LA COMUNIDAD NARP  NACIONAL-[PREVIO CONCEPTO DNP]</v>
          </cell>
          <cell r="T53">
            <v>5000000000</v>
          </cell>
          <cell r="U53">
            <v>0</v>
          </cell>
          <cell r="V53">
            <v>0</v>
          </cell>
          <cell r="W53">
            <v>5000000000</v>
          </cell>
          <cell r="X53">
            <v>5000000000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</row>
        <row r="54">
          <cell r="G54" t="str">
            <v>C</v>
          </cell>
          <cell r="H54" t="str">
            <v>3701</v>
          </cell>
          <cell r="I54" t="str">
            <v>1000</v>
          </cell>
          <cell r="J54" t="str">
            <v>23</v>
          </cell>
          <cell r="K54"/>
          <cell r="L54"/>
          <cell r="M54"/>
          <cell r="N54"/>
          <cell r="O54"/>
          <cell r="P54" t="str">
            <v>Nación</v>
          </cell>
          <cell r="Q54" t="str">
            <v>11</v>
          </cell>
          <cell r="R54" t="str">
            <v>CSF</v>
          </cell>
          <cell r="S54" t="str">
            <v>FORTALECIMIENTO PARA CONSEJOS COMUNITARIOS Y EXPRESIONES ORGANIZATIVAS EN LAS ÁREAS RURALES Y URBANAS DE LA COMUNIDAD NARP  NACIONAL-[PREVIO CONCEPTO DNP]</v>
          </cell>
          <cell r="T54">
            <v>20000000000</v>
          </cell>
          <cell r="U54">
            <v>0</v>
          </cell>
          <cell r="V54">
            <v>0</v>
          </cell>
          <cell r="W54">
            <v>20000000000</v>
          </cell>
          <cell r="X54">
            <v>20000000000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G55" t="str">
            <v>C</v>
          </cell>
          <cell r="H55" t="str">
            <v>3701</v>
          </cell>
          <cell r="I55" t="str">
            <v>1000</v>
          </cell>
          <cell r="J55" t="str">
            <v>24</v>
          </cell>
          <cell r="K55"/>
          <cell r="L55"/>
          <cell r="M55"/>
          <cell r="N55"/>
          <cell r="O55"/>
          <cell r="P55" t="str">
            <v>Nación</v>
          </cell>
          <cell r="Q55" t="str">
            <v>10</v>
          </cell>
          <cell r="R55" t="str">
            <v>CSF</v>
          </cell>
          <cell r="S55" t="str">
            <v>FORTALECIMIENTO DEL MARCO LEGAL Y ORGANIZATIVO DE LAS KUMPANIAS RROM A NIVEL   NACIONAL</v>
          </cell>
          <cell r="T55">
            <v>50000000</v>
          </cell>
          <cell r="U55">
            <v>0</v>
          </cell>
          <cell r="V55">
            <v>0</v>
          </cell>
          <cell r="W55">
            <v>50000000</v>
          </cell>
          <cell r="X55">
            <v>0</v>
          </cell>
          <cell r="Y55">
            <v>0</v>
          </cell>
          <cell r="Z55">
            <v>50000000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G56" t="str">
            <v>C</v>
          </cell>
          <cell r="H56" t="str">
            <v>3701</v>
          </cell>
          <cell r="I56" t="str">
            <v>1000</v>
          </cell>
          <cell r="J56" t="str">
            <v>24</v>
          </cell>
          <cell r="K56"/>
          <cell r="L56"/>
          <cell r="M56"/>
          <cell r="N56"/>
          <cell r="O56"/>
          <cell r="P56" t="str">
            <v>Nación</v>
          </cell>
          <cell r="Q56" t="str">
            <v>11</v>
          </cell>
          <cell r="R56" t="str">
            <v>CSF</v>
          </cell>
          <cell r="S56" t="str">
            <v>FORTALECIMIENTO DEL MARCO LEGAL Y ORGANIZATIVO DE LAS KUMPANIAS RROM A NIVEL   NACIONAL</v>
          </cell>
          <cell r="T56">
            <v>200000000</v>
          </cell>
          <cell r="U56">
            <v>0</v>
          </cell>
          <cell r="V56">
            <v>0</v>
          </cell>
          <cell r="W56">
            <v>200000000</v>
          </cell>
          <cell r="X56">
            <v>0</v>
          </cell>
          <cell r="Y56">
            <v>0</v>
          </cell>
          <cell r="Z56">
            <v>200000000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</row>
        <row r="57">
          <cell r="G57" t="str">
            <v>C</v>
          </cell>
          <cell r="H57" t="str">
            <v>3701</v>
          </cell>
          <cell r="I57" t="str">
            <v>1000</v>
          </cell>
          <cell r="J57" t="str">
            <v>25</v>
          </cell>
          <cell r="K57"/>
          <cell r="L57"/>
          <cell r="M57"/>
          <cell r="N57"/>
          <cell r="O57"/>
          <cell r="P57" t="str">
            <v>Nación</v>
          </cell>
          <cell r="Q57" t="str">
            <v>16</v>
          </cell>
          <cell r="R57" t="str">
            <v>CSF</v>
          </cell>
          <cell r="S57" t="str">
            <v>FORTALECIMIENTO A LA GARANTÍA DE LA LABOR DE DEFENSA DE LOS DERECHOS HUMANOS A NIVEL  NACIONAL</v>
          </cell>
          <cell r="T57">
            <v>5000000000</v>
          </cell>
          <cell r="U57">
            <v>0</v>
          </cell>
          <cell r="V57">
            <v>0</v>
          </cell>
          <cell r="W57">
            <v>5000000000</v>
          </cell>
          <cell r="X57">
            <v>0</v>
          </cell>
          <cell r="Y57">
            <v>900020693</v>
          </cell>
          <cell r="Z57">
            <v>4099979307</v>
          </cell>
          <cell r="AA57">
            <v>423693913</v>
          </cell>
          <cell r="AB57">
            <v>0</v>
          </cell>
          <cell r="AC57">
            <v>0</v>
          </cell>
          <cell r="AD57">
            <v>0</v>
          </cell>
        </row>
        <row r="58">
          <cell r="G58" t="str">
            <v>C</v>
          </cell>
          <cell r="H58" t="str">
            <v>3702</v>
          </cell>
          <cell r="I58" t="str">
            <v>1000</v>
          </cell>
          <cell r="J58" t="str">
            <v>8</v>
          </cell>
          <cell r="K58"/>
          <cell r="L58"/>
          <cell r="M58"/>
          <cell r="N58"/>
          <cell r="O58"/>
          <cell r="P58" t="str">
            <v>Nación</v>
          </cell>
          <cell r="Q58" t="str">
            <v>16</v>
          </cell>
          <cell r="R58" t="str">
            <v>CSF</v>
          </cell>
          <cell r="S58" t="str">
            <v>FORTALECIMIENTO DE LOS SISTEMAS INTEGRADOS DE EMERGENCIA Y SEGURIDAD SIES A NIVEL  NACIONAL</v>
          </cell>
          <cell r="T58">
            <v>20000000000</v>
          </cell>
          <cell r="U58">
            <v>0</v>
          </cell>
          <cell r="V58">
            <v>0</v>
          </cell>
          <cell r="W58">
            <v>20000000000</v>
          </cell>
          <cell r="X58">
            <v>0</v>
          </cell>
          <cell r="Y58">
            <v>290143828</v>
          </cell>
          <cell r="Z58">
            <v>19709856172</v>
          </cell>
          <cell r="AA58">
            <v>65661212</v>
          </cell>
          <cell r="AB58">
            <v>0</v>
          </cell>
          <cell r="AC58">
            <v>0</v>
          </cell>
          <cell r="AD58">
            <v>0</v>
          </cell>
        </row>
        <row r="59">
          <cell r="G59" t="str">
            <v>C</v>
          </cell>
          <cell r="H59" t="str">
            <v>3702</v>
          </cell>
          <cell r="I59" t="str">
            <v>1000</v>
          </cell>
          <cell r="J59" t="str">
            <v>9</v>
          </cell>
          <cell r="K59"/>
          <cell r="L59"/>
          <cell r="M59"/>
          <cell r="N59"/>
          <cell r="O59"/>
          <cell r="P59" t="str">
            <v>Nación</v>
          </cell>
          <cell r="Q59" t="str">
            <v>16</v>
          </cell>
          <cell r="R59" t="str">
            <v>CSF</v>
          </cell>
          <cell r="S59" t="str">
            <v>MEJORAMIENTO EN LA IMPLEMENTACIÓN DE POLÍTICAS PUBLICAS EN MATERIA DE TRATA DE PERSONAS A NIVEL  NACIONAL</v>
          </cell>
          <cell r="T59">
            <v>742140000</v>
          </cell>
          <cell r="U59">
            <v>0</v>
          </cell>
          <cell r="V59">
            <v>0</v>
          </cell>
          <cell r="W59">
            <v>742140000</v>
          </cell>
          <cell r="X59">
            <v>0</v>
          </cell>
          <cell r="Y59">
            <v>80000000</v>
          </cell>
          <cell r="Z59">
            <v>662140000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</row>
        <row r="60">
          <cell r="G60" t="str">
            <v>C</v>
          </cell>
          <cell r="H60" t="str">
            <v>3702</v>
          </cell>
          <cell r="I60" t="str">
            <v>1000</v>
          </cell>
          <cell r="J60" t="str">
            <v>10</v>
          </cell>
          <cell r="K60"/>
          <cell r="L60"/>
          <cell r="M60"/>
          <cell r="N60"/>
          <cell r="O60"/>
          <cell r="P60" t="str">
            <v>Nación</v>
          </cell>
          <cell r="Q60" t="str">
            <v>16</v>
          </cell>
          <cell r="R60" t="str">
            <v>CSF</v>
          </cell>
          <cell r="S60" t="str">
            <v>FORTALECIMIENTO DE LAS CAPACIDADES INSTITUCIONALES EN MATERIA DE SEGURIDAD, CONVIVENCIA CIUDADANA Y ORDEN PÚBLICO A NIVEL  NACIONAL</v>
          </cell>
          <cell r="T60">
            <v>4000000000</v>
          </cell>
          <cell r="U60">
            <v>0</v>
          </cell>
          <cell r="V60">
            <v>0</v>
          </cell>
          <cell r="W60">
            <v>4000000000</v>
          </cell>
          <cell r="X60">
            <v>0</v>
          </cell>
          <cell r="Y60">
            <v>2427511265</v>
          </cell>
          <cell r="Z60">
            <v>1572488735</v>
          </cell>
          <cell r="AA60">
            <v>551045858</v>
          </cell>
          <cell r="AB60">
            <v>0</v>
          </cell>
          <cell r="AC60">
            <v>0</v>
          </cell>
          <cell r="AD60">
            <v>0</v>
          </cell>
        </row>
        <row r="61">
          <cell r="G61" t="str">
            <v>C</v>
          </cell>
          <cell r="H61" t="str">
            <v>3702</v>
          </cell>
          <cell r="I61" t="str">
            <v>1000</v>
          </cell>
          <cell r="J61" t="str">
            <v>11</v>
          </cell>
          <cell r="K61"/>
          <cell r="L61"/>
          <cell r="M61"/>
          <cell r="N61"/>
          <cell r="O61"/>
          <cell r="P61" t="str">
            <v>Nación</v>
          </cell>
          <cell r="Q61" t="str">
            <v>16</v>
          </cell>
          <cell r="R61" t="str">
            <v>CSF</v>
          </cell>
          <cell r="S61" t="str">
            <v>FORTALECIMIENTO INSTITUCIONAL EN DESCENTRALIZACIÓN Y ORDENAMIENTO TERRITORIAL A NIVEL  NACIONAL</v>
          </cell>
          <cell r="T61">
            <v>4000000000</v>
          </cell>
          <cell r="U61">
            <v>0</v>
          </cell>
          <cell r="V61">
            <v>0</v>
          </cell>
          <cell r="W61">
            <v>4000000000</v>
          </cell>
          <cell r="X61">
            <v>0</v>
          </cell>
          <cell r="Y61">
            <v>160000000</v>
          </cell>
          <cell r="Z61">
            <v>3840000000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G62" t="str">
            <v>C</v>
          </cell>
          <cell r="H62" t="str">
            <v>3702</v>
          </cell>
          <cell r="I62" t="str">
            <v>1000</v>
          </cell>
          <cell r="J62" t="str">
            <v>12</v>
          </cell>
          <cell r="K62"/>
          <cell r="L62"/>
          <cell r="M62"/>
          <cell r="N62"/>
          <cell r="O62"/>
          <cell r="P62" t="str">
            <v>Nación</v>
          </cell>
          <cell r="Q62" t="str">
            <v>16</v>
          </cell>
          <cell r="R62" t="str">
            <v>CSF</v>
          </cell>
          <cell r="S62" t="str">
            <v>FORTALECIMIENTO DE LAS ENTIDADES TERRITORIALES EN EL MANEJO DE VIOLENCIA CONTRA LA MUJER A NIVEL  NACIONAL</v>
          </cell>
          <cell r="T62">
            <v>1514852846</v>
          </cell>
          <cell r="U62">
            <v>0</v>
          </cell>
          <cell r="V62">
            <v>0</v>
          </cell>
          <cell r="W62">
            <v>1514852846</v>
          </cell>
          <cell r="X62">
            <v>0</v>
          </cell>
          <cell r="Y62">
            <v>682858430</v>
          </cell>
          <cell r="Z62">
            <v>831994416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</row>
        <row r="63">
          <cell r="G63" t="str">
            <v>C</v>
          </cell>
          <cell r="H63" t="str">
            <v>3703</v>
          </cell>
          <cell r="I63" t="str">
            <v>1000</v>
          </cell>
          <cell r="J63" t="str">
            <v>2</v>
          </cell>
          <cell r="K63"/>
          <cell r="L63"/>
          <cell r="M63"/>
          <cell r="N63"/>
          <cell r="O63"/>
          <cell r="P63" t="str">
            <v>Nación</v>
          </cell>
          <cell r="Q63" t="str">
            <v>10</v>
          </cell>
          <cell r="R63" t="str">
            <v>CSF</v>
          </cell>
          <cell r="S63" t="str">
            <v>FORTALECIMIENTO INSTITUCIONAL PARA LA IMPLEMENTACIÓN DE LA POLÍTICA PÚBLICA DE VÍCTIMAS A NIVEL  NACIONAL</v>
          </cell>
          <cell r="T63">
            <v>1100000000</v>
          </cell>
          <cell r="U63">
            <v>0</v>
          </cell>
          <cell r="V63">
            <v>0</v>
          </cell>
          <cell r="W63">
            <v>1100000000</v>
          </cell>
          <cell r="X63">
            <v>0</v>
          </cell>
          <cell r="Y63">
            <v>0</v>
          </cell>
          <cell r="Z63">
            <v>1100000000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</row>
        <row r="64">
          <cell r="G64" t="str">
            <v>C</v>
          </cell>
          <cell r="H64" t="str">
            <v>3703</v>
          </cell>
          <cell r="I64" t="str">
            <v>1000</v>
          </cell>
          <cell r="J64" t="str">
            <v>2</v>
          </cell>
          <cell r="K64"/>
          <cell r="L64"/>
          <cell r="M64"/>
          <cell r="N64"/>
          <cell r="O64"/>
          <cell r="P64" t="str">
            <v>Nación</v>
          </cell>
          <cell r="Q64" t="str">
            <v>11</v>
          </cell>
          <cell r="R64" t="str">
            <v>CSF</v>
          </cell>
          <cell r="S64" t="str">
            <v>FORTALECIMIENTO INSTITUCIONAL PARA LA IMPLEMENTACIÓN DE LA POLÍTICA PÚBLICA DE VÍCTIMAS A NIVEL  NACIONAL</v>
          </cell>
          <cell r="T64">
            <v>4400000000</v>
          </cell>
          <cell r="U64">
            <v>0</v>
          </cell>
          <cell r="V64">
            <v>0</v>
          </cell>
          <cell r="W64">
            <v>4400000000</v>
          </cell>
          <cell r="X64">
            <v>0</v>
          </cell>
          <cell r="Y64">
            <v>0</v>
          </cell>
          <cell r="Z64">
            <v>4400000000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</row>
        <row r="65">
          <cell r="G65" t="str">
            <v>C</v>
          </cell>
          <cell r="H65" t="str">
            <v>3704</v>
          </cell>
          <cell r="I65" t="str">
            <v>1000</v>
          </cell>
          <cell r="J65" t="str">
            <v>4</v>
          </cell>
          <cell r="K65"/>
          <cell r="L65"/>
          <cell r="M65"/>
          <cell r="N65"/>
          <cell r="O65"/>
          <cell r="P65" t="str">
            <v>Nación</v>
          </cell>
          <cell r="Q65" t="str">
            <v>10</v>
          </cell>
          <cell r="R65" t="str">
            <v>CSF</v>
          </cell>
          <cell r="S65" t="str">
            <v>CARACTERIZACIÓN DEL SECTOR RELIGIOSO EN EL MARCO DE LA POLÍTICA PÚBLICA DE LIBERTAD RELIGIOSA Y DE CULTOS  NACIONAL</v>
          </cell>
          <cell r="T65">
            <v>142400000</v>
          </cell>
          <cell r="U65">
            <v>0</v>
          </cell>
          <cell r="V65">
            <v>0</v>
          </cell>
          <cell r="W65">
            <v>142400000</v>
          </cell>
          <cell r="X65">
            <v>0</v>
          </cell>
          <cell r="Y65">
            <v>0</v>
          </cell>
          <cell r="Z65">
            <v>142400000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</row>
        <row r="66">
          <cell r="G66" t="str">
            <v>C</v>
          </cell>
          <cell r="H66" t="str">
            <v>3704</v>
          </cell>
          <cell r="I66" t="str">
            <v>1000</v>
          </cell>
          <cell r="J66" t="str">
            <v>4</v>
          </cell>
          <cell r="K66"/>
          <cell r="L66"/>
          <cell r="M66"/>
          <cell r="N66"/>
          <cell r="O66"/>
          <cell r="P66" t="str">
            <v>Nación</v>
          </cell>
          <cell r="Q66" t="str">
            <v>11</v>
          </cell>
          <cell r="R66" t="str">
            <v>CSF</v>
          </cell>
          <cell r="S66" t="str">
            <v>CARACTERIZACIÓN DEL SECTOR RELIGIOSO EN EL MARCO DE LA POLÍTICA PÚBLICA DE LIBERTAD RELIGIOSA Y DE CULTOS  NACIONAL</v>
          </cell>
          <cell r="T66">
            <v>569600000</v>
          </cell>
          <cell r="U66">
            <v>0</v>
          </cell>
          <cell r="V66">
            <v>0</v>
          </cell>
          <cell r="W66">
            <v>569600000</v>
          </cell>
          <cell r="X66">
            <v>0</v>
          </cell>
          <cell r="Y66">
            <v>120000000</v>
          </cell>
          <cell r="Z66">
            <v>449600000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G67" t="str">
            <v>C</v>
          </cell>
          <cell r="H67" t="str">
            <v>3704</v>
          </cell>
          <cell r="I67" t="str">
            <v>1000</v>
          </cell>
          <cell r="J67" t="str">
            <v>5</v>
          </cell>
          <cell r="K67"/>
          <cell r="L67"/>
          <cell r="M67"/>
          <cell r="N67"/>
          <cell r="O67"/>
          <cell r="P67" t="str">
            <v>Nación</v>
          </cell>
          <cell r="Q67" t="str">
            <v>16</v>
          </cell>
          <cell r="R67" t="str">
            <v>CSF</v>
          </cell>
          <cell r="S67" t="str">
            <v>FORTALECIMIENTO AL EJERCICIO DE LA ACCIÓN COMUNAL Y SUS ORGANIZACIONES PARA EL DESARROLLO DE SUS EJERCICIOS DE PARTICIPACIÓN CIUDADANA EN EL MARCO DEL CONPES 3955 DE 2018 A NIVEL   NACIONAL</v>
          </cell>
          <cell r="T67">
            <v>16000000000</v>
          </cell>
          <cell r="U67">
            <v>0</v>
          </cell>
          <cell r="V67">
            <v>0</v>
          </cell>
          <cell r="W67">
            <v>16000000000</v>
          </cell>
          <cell r="X67">
            <v>0</v>
          </cell>
          <cell r="Y67">
            <v>0</v>
          </cell>
          <cell r="Z67">
            <v>16000000000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G68" t="str">
            <v>C</v>
          </cell>
          <cell r="H68" t="str">
            <v>3799</v>
          </cell>
          <cell r="I68" t="str">
            <v>1000</v>
          </cell>
          <cell r="J68" t="str">
            <v>7</v>
          </cell>
          <cell r="K68"/>
          <cell r="L68"/>
          <cell r="M68"/>
          <cell r="N68"/>
          <cell r="O68"/>
          <cell r="P68" t="str">
            <v>Nación</v>
          </cell>
          <cell r="Q68" t="str">
            <v>10</v>
          </cell>
          <cell r="R68" t="str">
            <v>CSF</v>
          </cell>
          <cell r="S68" t="str">
            <v>MEJORAMIENTO DE LA INFRAESTRUCTURA TECNOLÓGICA E INTEGRACIÓN DE LOS SISTEMAS DE INFORMACIÓN DEL MINISTERIO DEL INTERIOR  BOGOTÁ</v>
          </cell>
          <cell r="T68">
            <v>300000000</v>
          </cell>
          <cell r="U68">
            <v>0</v>
          </cell>
          <cell r="V68">
            <v>0</v>
          </cell>
          <cell r="W68">
            <v>300000000</v>
          </cell>
          <cell r="X68">
            <v>0</v>
          </cell>
          <cell r="Y68">
            <v>265210867</v>
          </cell>
          <cell r="Z68">
            <v>34789133</v>
          </cell>
          <cell r="AA68">
            <v>107306877</v>
          </cell>
          <cell r="AB68">
            <v>0</v>
          </cell>
          <cell r="AC68">
            <v>0</v>
          </cell>
          <cell r="AD68">
            <v>0</v>
          </cell>
        </row>
        <row r="69">
          <cell r="G69" t="str">
            <v>C</v>
          </cell>
          <cell r="H69" t="str">
            <v>3799</v>
          </cell>
          <cell r="I69" t="str">
            <v>1000</v>
          </cell>
          <cell r="J69" t="str">
            <v>7</v>
          </cell>
          <cell r="K69"/>
          <cell r="L69"/>
          <cell r="M69"/>
          <cell r="N69"/>
          <cell r="O69"/>
          <cell r="P69" t="str">
            <v>Nación</v>
          </cell>
          <cell r="Q69" t="str">
            <v>11</v>
          </cell>
          <cell r="R69" t="str">
            <v>CSF</v>
          </cell>
          <cell r="S69" t="str">
            <v>MEJORAMIENTO DE LA INFRAESTRUCTURA TECNOLÓGICA E INTEGRACIÓN DE LOS SISTEMAS DE INFORMACIÓN DEL MINISTERIO DEL INTERIOR  BOGOTÁ</v>
          </cell>
          <cell r="T69">
            <v>1200000000</v>
          </cell>
          <cell r="U69">
            <v>0</v>
          </cell>
          <cell r="V69">
            <v>0</v>
          </cell>
          <cell r="W69">
            <v>1200000000</v>
          </cell>
          <cell r="X69">
            <v>0</v>
          </cell>
          <cell r="Y69">
            <v>665005519</v>
          </cell>
          <cell r="Z69">
            <v>534994481</v>
          </cell>
          <cell r="AA69">
            <v>83040000</v>
          </cell>
          <cell r="AB69">
            <v>0</v>
          </cell>
          <cell r="AC69">
            <v>0</v>
          </cell>
          <cell r="AD69">
            <v>0</v>
          </cell>
        </row>
        <row r="70">
          <cell r="G70" t="str">
            <v>C</v>
          </cell>
          <cell r="H70" t="str">
            <v>3799</v>
          </cell>
          <cell r="I70" t="str">
            <v>1000</v>
          </cell>
          <cell r="J70" t="str">
            <v>8</v>
          </cell>
          <cell r="K70"/>
          <cell r="L70"/>
          <cell r="M70"/>
          <cell r="N70"/>
          <cell r="O70"/>
          <cell r="P70" t="str">
            <v>Nación</v>
          </cell>
          <cell r="Q70" t="str">
            <v>10</v>
          </cell>
          <cell r="R70" t="str">
            <v>CSF</v>
          </cell>
          <cell r="S70" t="str">
            <v>FORTALECIMIENTO DE LA COMUNICACIÓN Y LOS CANALES DE ATENCION AL CIUDADANO EN EL MINISTERIO DEL INTERIOR A NIVEL  NACIONAL</v>
          </cell>
          <cell r="T70">
            <v>200000000</v>
          </cell>
          <cell r="U70">
            <v>0</v>
          </cell>
          <cell r="V70">
            <v>0</v>
          </cell>
          <cell r="W70">
            <v>200000000</v>
          </cell>
          <cell r="X70">
            <v>0</v>
          </cell>
          <cell r="Y70">
            <v>178686825</v>
          </cell>
          <cell r="Z70">
            <v>21313175</v>
          </cell>
          <cell r="AA70">
            <v>42820960</v>
          </cell>
          <cell r="AB70">
            <v>0</v>
          </cell>
          <cell r="AC70">
            <v>0</v>
          </cell>
          <cell r="AD70">
            <v>0</v>
          </cell>
        </row>
        <row r="71">
          <cell r="G71" t="str">
            <v>C</v>
          </cell>
          <cell r="H71" t="str">
            <v>3799</v>
          </cell>
          <cell r="I71" t="str">
            <v>1000</v>
          </cell>
          <cell r="J71" t="str">
            <v>8</v>
          </cell>
          <cell r="K71"/>
          <cell r="L71"/>
          <cell r="M71"/>
          <cell r="N71"/>
          <cell r="O71"/>
          <cell r="P71" t="str">
            <v>Nación</v>
          </cell>
          <cell r="Q71" t="str">
            <v>11</v>
          </cell>
          <cell r="R71" t="str">
            <v>CSF</v>
          </cell>
          <cell r="S71" t="str">
            <v>FORTALECIMIENTO DE LA COMUNICACIÓN Y LOS CANALES DE ATENCION AL CIUDADANO EN EL MINISTERIO DEL INTERIOR A NIVEL  NACIONAL</v>
          </cell>
          <cell r="T71">
            <v>800000000</v>
          </cell>
          <cell r="U71">
            <v>0</v>
          </cell>
          <cell r="V71">
            <v>0</v>
          </cell>
          <cell r="W71">
            <v>800000000</v>
          </cell>
          <cell r="X71">
            <v>0</v>
          </cell>
          <cell r="Y71">
            <v>783047267</v>
          </cell>
          <cell r="Z71">
            <v>16952733</v>
          </cell>
          <cell r="AA71">
            <v>314955909</v>
          </cell>
          <cell r="AB71">
            <v>0</v>
          </cell>
          <cell r="AC71">
            <v>0</v>
          </cell>
          <cell r="AD71">
            <v>0</v>
          </cell>
        </row>
        <row r="72">
          <cell r="G72" t="str">
            <v>C</v>
          </cell>
          <cell r="H72" t="str">
            <v>3799</v>
          </cell>
          <cell r="I72" t="str">
            <v>1000</v>
          </cell>
          <cell r="J72" t="str">
            <v>9</v>
          </cell>
          <cell r="K72"/>
          <cell r="L72"/>
          <cell r="M72"/>
          <cell r="N72"/>
          <cell r="O72"/>
          <cell r="P72" t="str">
            <v>Nación</v>
          </cell>
          <cell r="Q72" t="str">
            <v>10</v>
          </cell>
          <cell r="R72" t="str">
            <v>CSF</v>
          </cell>
          <cell r="S72" t="str">
            <v>FORTALECIMIENTO DEL SISTEMA INTEGRADO DE GESTIÓN DEL MINISTERIO DEL INTERIOR EN  BOGOTÁ</v>
          </cell>
          <cell r="T72">
            <v>440000000</v>
          </cell>
          <cell r="U72">
            <v>0</v>
          </cell>
          <cell r="V72">
            <v>0</v>
          </cell>
          <cell r="W72">
            <v>440000000</v>
          </cell>
          <cell r="X72">
            <v>0</v>
          </cell>
          <cell r="Y72">
            <v>423516000</v>
          </cell>
          <cell r="Z72">
            <v>16484000</v>
          </cell>
          <cell r="AA72">
            <v>401671400</v>
          </cell>
          <cell r="AB72">
            <v>0</v>
          </cell>
          <cell r="AC72">
            <v>0</v>
          </cell>
          <cell r="AD72">
            <v>0</v>
          </cell>
        </row>
        <row r="73">
          <cell r="G73" t="str">
            <v>C</v>
          </cell>
          <cell r="H73" t="str">
            <v>3799</v>
          </cell>
          <cell r="I73" t="str">
            <v>1000</v>
          </cell>
          <cell r="J73" t="str">
            <v>9</v>
          </cell>
          <cell r="K73"/>
          <cell r="L73"/>
          <cell r="M73"/>
          <cell r="N73"/>
          <cell r="O73"/>
          <cell r="P73" t="str">
            <v>Nación</v>
          </cell>
          <cell r="Q73" t="str">
            <v>11</v>
          </cell>
          <cell r="R73" t="str">
            <v>CSF</v>
          </cell>
          <cell r="S73" t="str">
            <v>FORTALECIMIENTO DEL SISTEMA INTEGRADO DE GESTIÓN DEL MINISTERIO DEL INTERIOR EN  BOGOTÁ</v>
          </cell>
          <cell r="T73">
            <v>1760000000</v>
          </cell>
          <cell r="U73">
            <v>0</v>
          </cell>
          <cell r="V73">
            <v>0</v>
          </cell>
          <cell r="W73">
            <v>1760000000</v>
          </cell>
          <cell r="X73">
            <v>0</v>
          </cell>
          <cell r="Y73">
            <v>928868655</v>
          </cell>
          <cell r="Z73">
            <v>831131345</v>
          </cell>
          <cell r="AA73">
            <v>903331028</v>
          </cell>
          <cell r="AB73">
            <v>0</v>
          </cell>
          <cell r="AC73">
            <v>0</v>
          </cell>
          <cell r="AD73">
            <v>0</v>
          </cell>
        </row>
        <row r="74">
          <cell r="G74" t="str">
            <v>C</v>
          </cell>
          <cell r="H74" t="str">
            <v>3799</v>
          </cell>
          <cell r="I74" t="str">
            <v>1000</v>
          </cell>
          <cell r="J74" t="str">
            <v>11</v>
          </cell>
          <cell r="K74"/>
          <cell r="L74"/>
          <cell r="M74"/>
          <cell r="N74"/>
          <cell r="O74"/>
          <cell r="P74" t="str">
            <v>Nación</v>
          </cell>
          <cell r="Q74" t="str">
            <v>10</v>
          </cell>
          <cell r="R74" t="str">
            <v>CSF</v>
          </cell>
          <cell r="S74" t="str">
            <v>IMPLEMENTACIÓN DE UNA RED DE GESTIÓN DEL CONOCIMIENTO EN EL MINISTERIO DEL INTERIOR-  NACIONAL</v>
          </cell>
          <cell r="T74">
            <v>354910000</v>
          </cell>
          <cell r="U74">
            <v>0</v>
          </cell>
          <cell r="V74">
            <v>0</v>
          </cell>
          <cell r="W74">
            <v>354910000</v>
          </cell>
          <cell r="X74">
            <v>0</v>
          </cell>
          <cell r="Y74">
            <v>354910000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</row>
        <row r="75">
          <cell r="G75" t="str">
            <v>C</v>
          </cell>
          <cell r="H75" t="str">
            <v>3799</v>
          </cell>
          <cell r="I75" t="str">
            <v>1000</v>
          </cell>
          <cell r="J75" t="str">
            <v>11</v>
          </cell>
          <cell r="K75"/>
          <cell r="L75"/>
          <cell r="M75"/>
          <cell r="N75"/>
          <cell r="O75"/>
          <cell r="P75" t="str">
            <v>Nación</v>
          </cell>
          <cell r="Q75" t="str">
            <v>11</v>
          </cell>
          <cell r="R75" t="str">
            <v>CSF</v>
          </cell>
          <cell r="S75" t="str">
            <v>IMPLEMENTACIÓN DE UNA RED DE GESTIÓN DEL CONOCIMIENTO EN EL MINISTERIO DEL INTERIOR-  NACIONAL</v>
          </cell>
          <cell r="T75">
            <v>1419640000</v>
          </cell>
          <cell r="U75">
            <v>0</v>
          </cell>
          <cell r="V75">
            <v>0</v>
          </cell>
          <cell r="W75">
            <v>1419640000</v>
          </cell>
          <cell r="X75">
            <v>0</v>
          </cell>
          <cell r="Y75">
            <v>240310000</v>
          </cell>
          <cell r="Z75">
            <v>1179330000</v>
          </cell>
          <cell r="AA75">
            <v>93513333</v>
          </cell>
          <cell r="AB75">
            <v>0</v>
          </cell>
          <cell r="AC75">
            <v>0</v>
          </cell>
          <cell r="AD75">
            <v>0</v>
          </cell>
        </row>
        <row r="76"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>
            <v>638368402537</v>
          </cell>
          <cell r="U76">
            <v>100000000</v>
          </cell>
          <cell r="V76">
            <v>16947636829</v>
          </cell>
          <cell r="W76">
            <v>621520765708</v>
          </cell>
          <cell r="X76">
            <v>62602423429</v>
          </cell>
          <cell r="Y76">
            <v>227346394692.44</v>
          </cell>
          <cell r="Z76">
            <v>331571947586.56</v>
          </cell>
          <cell r="AA76">
            <v>169075284815.62</v>
          </cell>
          <cell r="AB76">
            <v>2425458694.8000002</v>
          </cell>
          <cell r="AC76">
            <v>2418383874.8000002</v>
          </cell>
          <cell r="AD76">
            <v>2281558441</v>
          </cell>
        </row>
      </sheetData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NASLISTA"/>
      <sheetName val="Hoja2"/>
      <sheetName val="EjecuPresupuestal"/>
      <sheetName val="VICE REL. POLÍTICAS"/>
      <sheetName val="DESPACHO DEL MINISTRO "/>
      <sheetName val="SECRE. GENERAL"/>
      <sheetName val="SISTEMA DE REGALIAS"/>
      <sheetName val="DIRECCIONES"/>
      <sheetName val="CUENTAS"/>
      <sheetName val="base"/>
      <sheetName val="SENTENCIA"/>
      <sheetName val="Hoja1"/>
    </sheetNames>
    <sheetDataSet>
      <sheetData sheetId="0"/>
      <sheetData sheetId="1"/>
      <sheetData sheetId="2"/>
      <sheetData sheetId="3">
        <row r="10">
          <cell r="E10">
            <v>19655392846</v>
          </cell>
          <cell r="F10">
            <v>8622467243</v>
          </cell>
          <cell r="H10">
            <v>11032925603</v>
          </cell>
          <cell r="I10">
            <v>2112589447</v>
          </cell>
          <cell r="L10">
            <v>8920336156</v>
          </cell>
          <cell r="M10">
            <v>3303708</v>
          </cell>
        </row>
      </sheetData>
      <sheetData sheetId="4">
        <row r="10">
          <cell r="E10">
            <v>9500000000</v>
          </cell>
          <cell r="F10">
            <v>1046346307</v>
          </cell>
          <cell r="H10">
            <v>8453653693</v>
          </cell>
          <cell r="I10">
            <v>471787712</v>
          </cell>
          <cell r="L10">
            <v>7981865981</v>
          </cell>
          <cell r="M10">
            <v>0</v>
          </cell>
        </row>
      </sheetData>
      <sheetData sheetId="5">
        <row r="10">
          <cell r="E10">
            <v>375519136600</v>
          </cell>
          <cell r="F10">
            <v>178042250270.44</v>
          </cell>
          <cell r="H10">
            <v>159874462900.56</v>
          </cell>
          <cell r="I10">
            <v>159286774091.23999</v>
          </cell>
          <cell r="L10">
            <v>587688809.32001114</v>
          </cell>
          <cell r="M10">
            <v>2376572829.8000002</v>
          </cell>
        </row>
      </sheetData>
      <sheetData sheetId="6"/>
      <sheetData sheetId="7"/>
      <sheetData sheetId="8"/>
      <sheetData sheetId="9">
        <row r="66">
          <cell r="X66">
            <v>0</v>
          </cell>
        </row>
        <row r="76">
          <cell r="V76">
            <v>16947636829</v>
          </cell>
          <cell r="W76">
            <v>621520765708</v>
          </cell>
          <cell r="X76">
            <v>62602423429</v>
          </cell>
          <cell r="Y76">
            <v>227346394692.44</v>
          </cell>
          <cell r="Z76">
            <v>331571947586.56</v>
          </cell>
          <cell r="AA76">
            <v>169075284815.62</v>
          </cell>
          <cell r="AB76">
            <v>2425458694.8000002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base inicial"/>
      <sheetName val="base inicial"/>
      <sheetName val="DESAGREGADO MININTERIOR"/>
      <sheetName val="BASE SIIF"/>
      <sheetName val="DATOS SIIF"/>
      <sheetName val="BASE SENTENCIA"/>
      <sheetName val="DATOS SENT"/>
      <sheetName val="DATOS REGALIAS"/>
      <sheetName val="Hoja3"/>
      <sheetName val="ALERTAS DIRECCIONES (2)"/>
      <sheetName val="Comparativo Sector borrador"/>
      <sheetName val="31 de diciembre de 2023"/>
      <sheetName val="Hoja1"/>
      <sheetName val="CONSOLIDADO SECTOR INTERIOR"/>
      <sheetName val="CONSOLIDADO "/>
      <sheetName val="ALERTAS DIRECCIONES"/>
      <sheetName val="POR DIRECCIONES"/>
      <sheetName val="GLOSARIO"/>
      <sheetName val="MEMORANDOS GRAFICAS"/>
      <sheetName val="GRAFICAS DE TENDENCIA "/>
      <sheetName val="grafica 0"/>
      <sheetName val="grafica 1"/>
      <sheetName val="CUADRO SENTENCIA"/>
      <sheetName val="Comparativo Sector"/>
      <sheetName val="ejer 2020-2021"/>
      <sheetName val="NASA KIWE"/>
      <sheetName val="UNP"/>
      <sheetName val="BOMBEROS"/>
      <sheetName val="DER AU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1">
          <cell r="J21">
            <v>0.9249200078204346</v>
          </cell>
        </row>
      </sheetData>
      <sheetData sheetId="15">
        <row r="27">
          <cell r="P27">
            <v>0.48251737703203379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9</v>
    <v>3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3B6CB-AD7A-43AE-8245-0BDF5AA83242}">
  <sheetPr codeName="Hoja12"/>
  <dimension ref="A1:AA41"/>
  <sheetViews>
    <sheetView workbookViewId="0">
      <selection activeCell="Q10" sqref="Q10"/>
    </sheetView>
  </sheetViews>
  <sheetFormatPr baseColWidth="10" defaultColWidth="11.42578125" defaultRowHeight="15" x14ac:dyDescent="0.25"/>
  <cols>
    <col min="1" max="1" width="13.42578125" style="418" customWidth="1"/>
    <col min="2" max="2" width="27" style="418" customWidth="1"/>
    <col min="3" max="3" width="21.5703125" style="418" customWidth="1"/>
    <col min="4" max="11" width="5.42578125" style="418" customWidth="1"/>
    <col min="12" max="12" width="7" style="418" customWidth="1"/>
    <col min="13" max="13" width="9.5703125" style="418" customWidth="1"/>
    <col min="14" max="14" width="8" style="418" customWidth="1"/>
    <col min="15" max="15" width="9.5703125" style="418" customWidth="1"/>
    <col min="16" max="16" width="27.5703125" style="418" customWidth="1"/>
    <col min="17" max="19" width="18.85546875" style="418" customWidth="1"/>
    <col min="20" max="20" width="18.85546875" style="419" customWidth="1"/>
    <col min="21" max="23" width="18.85546875" style="418" customWidth="1"/>
    <col min="24" max="25" width="18.85546875" style="419" customWidth="1"/>
    <col min="26" max="27" width="18.85546875" style="418" customWidth="1"/>
    <col min="28" max="28" width="0" style="418" hidden="1" customWidth="1"/>
    <col min="29" max="29" width="6.42578125" style="418" customWidth="1"/>
    <col min="30" max="16384" width="11.42578125" style="418"/>
  </cols>
  <sheetData>
    <row r="1" spans="1:27" x14ac:dyDescent="0.25">
      <c r="A1" s="714" t="s">
        <v>0</v>
      </c>
      <c r="B1" s="714">
        <v>2025</v>
      </c>
      <c r="C1" s="713" t="s">
        <v>1</v>
      </c>
      <c r="D1" s="713" t="s">
        <v>1</v>
      </c>
      <c r="E1" s="713" t="s">
        <v>1</v>
      </c>
      <c r="F1" s="713" t="s">
        <v>1</v>
      </c>
      <c r="G1" s="713" t="s">
        <v>1</v>
      </c>
      <c r="H1" s="713" t="s">
        <v>1</v>
      </c>
      <c r="I1" s="713" t="s">
        <v>1</v>
      </c>
      <c r="J1" s="713" t="s">
        <v>1</v>
      </c>
      <c r="K1" s="713" t="s">
        <v>1</v>
      </c>
      <c r="L1" s="713" t="s">
        <v>1</v>
      </c>
      <c r="M1" s="713" t="s">
        <v>1</v>
      </c>
      <c r="N1" s="713" t="s">
        <v>1</v>
      </c>
      <c r="O1" s="713" t="s">
        <v>1</v>
      </c>
      <c r="P1" s="713" t="s">
        <v>1</v>
      </c>
      <c r="Q1" s="713" t="s">
        <v>1</v>
      </c>
      <c r="R1" s="713" t="s">
        <v>1</v>
      </c>
      <c r="S1" s="713" t="s">
        <v>1</v>
      </c>
      <c r="T1" s="716" t="s">
        <v>1</v>
      </c>
      <c r="U1" s="713" t="s">
        <v>1</v>
      </c>
      <c r="V1" s="713" t="s">
        <v>1</v>
      </c>
      <c r="W1" s="713" t="s">
        <v>1</v>
      </c>
      <c r="X1" s="716" t="s">
        <v>1</v>
      </c>
      <c r="Y1" s="716" t="s">
        <v>1</v>
      </c>
      <c r="Z1" s="713" t="s">
        <v>1</v>
      </c>
      <c r="AA1" s="713" t="s">
        <v>1</v>
      </c>
    </row>
    <row r="2" spans="1:27" x14ac:dyDescent="0.25">
      <c r="A2" s="714" t="s">
        <v>2</v>
      </c>
      <c r="B2" s="714" t="s">
        <v>3</v>
      </c>
      <c r="C2" s="713" t="s">
        <v>1</v>
      </c>
      <c r="D2" s="713" t="s">
        <v>1</v>
      </c>
      <c r="E2" s="713" t="s">
        <v>1</v>
      </c>
      <c r="F2" s="713" t="s">
        <v>1</v>
      </c>
      <c r="G2" s="713" t="s">
        <v>1</v>
      </c>
      <c r="H2" s="713" t="s">
        <v>1</v>
      </c>
      <c r="I2" s="713" t="s">
        <v>1</v>
      </c>
      <c r="J2" s="713" t="s">
        <v>1</v>
      </c>
      <c r="K2" s="713" t="s">
        <v>1</v>
      </c>
      <c r="L2" s="713" t="s">
        <v>1</v>
      </c>
      <c r="M2" s="713" t="s">
        <v>1</v>
      </c>
      <c r="N2" s="713" t="s">
        <v>1</v>
      </c>
      <c r="O2" s="713" t="s">
        <v>1</v>
      </c>
      <c r="P2" s="713" t="s">
        <v>1</v>
      </c>
      <c r="Q2" s="713" t="s">
        <v>1</v>
      </c>
      <c r="R2" s="713" t="s">
        <v>1</v>
      </c>
      <c r="S2" s="713" t="s">
        <v>1</v>
      </c>
      <c r="T2" s="716" t="s">
        <v>1</v>
      </c>
      <c r="U2" s="713" t="s">
        <v>1</v>
      </c>
      <c r="V2" s="713" t="s">
        <v>1</v>
      </c>
      <c r="W2" s="713" t="s">
        <v>1</v>
      </c>
      <c r="X2" s="716" t="s">
        <v>1</v>
      </c>
      <c r="Y2" s="716" t="s">
        <v>1</v>
      </c>
      <c r="Z2" s="713" t="s">
        <v>1</v>
      </c>
      <c r="AA2" s="713" t="s">
        <v>1</v>
      </c>
    </row>
    <row r="3" spans="1:27" x14ac:dyDescent="0.25">
      <c r="A3" s="714" t="s">
        <v>4</v>
      </c>
      <c r="B3" s="714" t="s">
        <v>5</v>
      </c>
      <c r="C3" s="713" t="s">
        <v>1</v>
      </c>
      <c r="D3" s="713" t="s">
        <v>1</v>
      </c>
      <c r="E3" s="713" t="s">
        <v>1</v>
      </c>
      <c r="F3" s="713" t="s">
        <v>1</v>
      </c>
      <c r="G3" s="713" t="s">
        <v>1</v>
      </c>
      <c r="H3" s="713" t="s">
        <v>1</v>
      </c>
      <c r="I3" s="713" t="s">
        <v>1</v>
      </c>
      <c r="J3" s="713" t="s">
        <v>1</v>
      </c>
      <c r="K3" s="713" t="s">
        <v>1</v>
      </c>
      <c r="L3" s="713" t="s">
        <v>1</v>
      </c>
      <c r="M3" s="713" t="s">
        <v>1</v>
      </c>
      <c r="N3" s="713" t="s">
        <v>1</v>
      </c>
      <c r="O3" s="713" t="s">
        <v>1</v>
      </c>
      <c r="P3" s="713" t="s">
        <v>1</v>
      </c>
      <c r="Q3" s="713" t="s">
        <v>1</v>
      </c>
      <c r="R3" s="713" t="s">
        <v>1</v>
      </c>
      <c r="S3" s="713" t="s">
        <v>1</v>
      </c>
      <c r="T3" s="716" t="s">
        <v>1</v>
      </c>
      <c r="U3" s="713" t="s">
        <v>1</v>
      </c>
      <c r="V3" s="713" t="s">
        <v>1</v>
      </c>
      <c r="W3" s="713" t="s">
        <v>1</v>
      </c>
      <c r="X3" s="716" t="s">
        <v>1</v>
      </c>
      <c r="Y3" s="716" t="s">
        <v>1</v>
      </c>
      <c r="Z3" s="713" t="s">
        <v>1</v>
      </c>
      <c r="AA3" s="713" t="s">
        <v>1</v>
      </c>
    </row>
    <row r="4" spans="1:27" ht="24" x14ac:dyDescent="0.25">
      <c r="A4" s="714" t="s">
        <v>6</v>
      </c>
      <c r="B4" s="714" t="s">
        <v>7</v>
      </c>
      <c r="C4" s="714" t="s">
        <v>8</v>
      </c>
      <c r="D4" s="714" t="s">
        <v>9</v>
      </c>
      <c r="E4" s="714" t="s">
        <v>10</v>
      </c>
      <c r="F4" s="714" t="s">
        <v>11</v>
      </c>
      <c r="G4" s="714" t="s">
        <v>12</v>
      </c>
      <c r="H4" s="714" t="s">
        <v>13</v>
      </c>
      <c r="I4" s="714" t="s">
        <v>14</v>
      </c>
      <c r="J4" s="714" t="s">
        <v>15</v>
      </c>
      <c r="K4" s="714" t="s">
        <v>16</v>
      </c>
      <c r="L4" s="714" t="s">
        <v>17</v>
      </c>
      <c r="M4" s="714" t="s">
        <v>18</v>
      </c>
      <c r="N4" s="714" t="s">
        <v>19</v>
      </c>
      <c r="O4" s="714" t="s">
        <v>20</v>
      </c>
      <c r="P4" s="714" t="s">
        <v>21</v>
      </c>
      <c r="Q4" s="714" t="s">
        <v>22</v>
      </c>
      <c r="R4" s="714" t="s">
        <v>23</v>
      </c>
      <c r="S4" s="714" t="s">
        <v>24</v>
      </c>
      <c r="T4" s="717" t="s">
        <v>25</v>
      </c>
      <c r="U4" s="714" t="s">
        <v>26</v>
      </c>
      <c r="V4" s="714" t="s">
        <v>27</v>
      </c>
      <c r="W4" s="714" t="s">
        <v>28</v>
      </c>
      <c r="X4" s="717" t="s">
        <v>29</v>
      </c>
      <c r="Y4" s="717" t="s">
        <v>30</v>
      </c>
      <c r="Z4" s="714" t="s">
        <v>31</v>
      </c>
      <c r="AA4" s="714" t="s">
        <v>32</v>
      </c>
    </row>
    <row r="5" spans="1:27" x14ac:dyDescent="0.25">
      <c r="A5" s="109" t="s">
        <v>33</v>
      </c>
      <c r="B5" s="141" t="s">
        <v>34</v>
      </c>
      <c r="C5" s="299" t="s">
        <v>35</v>
      </c>
      <c r="D5" s="109" t="s">
        <v>36</v>
      </c>
      <c r="E5" s="109" t="s">
        <v>37</v>
      </c>
      <c r="F5" s="109" t="s">
        <v>37</v>
      </c>
      <c r="G5" s="109" t="s">
        <v>37</v>
      </c>
      <c r="H5" s="109"/>
      <c r="I5" s="109"/>
      <c r="J5" s="109"/>
      <c r="K5" s="109"/>
      <c r="L5" s="109"/>
      <c r="M5" s="109" t="s">
        <v>38</v>
      </c>
      <c r="N5" s="109" t="s">
        <v>39</v>
      </c>
      <c r="O5" s="109" t="s">
        <v>40</v>
      </c>
      <c r="P5" s="141" t="s">
        <v>41</v>
      </c>
      <c r="Q5" s="297">
        <v>33196500000</v>
      </c>
      <c r="R5" s="297">
        <v>0</v>
      </c>
      <c r="S5" s="297">
        <v>0</v>
      </c>
      <c r="T5" s="718">
        <v>33196500000</v>
      </c>
      <c r="U5" s="297">
        <v>0</v>
      </c>
      <c r="V5" s="297">
        <v>32137043020</v>
      </c>
      <c r="W5" s="297">
        <v>1059456980</v>
      </c>
      <c r="X5" s="718">
        <v>0</v>
      </c>
      <c r="Y5" s="718">
        <v>0</v>
      </c>
      <c r="Z5" s="297">
        <v>0</v>
      </c>
      <c r="AA5" s="297">
        <v>0</v>
      </c>
    </row>
    <row r="6" spans="1:27" ht="22.5" x14ac:dyDescent="0.25">
      <c r="A6" s="109" t="s">
        <v>33</v>
      </c>
      <c r="B6" s="141" t="s">
        <v>34</v>
      </c>
      <c r="C6" s="299" t="s">
        <v>42</v>
      </c>
      <c r="D6" s="109" t="s">
        <v>36</v>
      </c>
      <c r="E6" s="109" t="s">
        <v>37</v>
      </c>
      <c r="F6" s="109" t="s">
        <v>37</v>
      </c>
      <c r="G6" s="109" t="s">
        <v>43</v>
      </c>
      <c r="H6" s="109"/>
      <c r="I6" s="109"/>
      <c r="J6" s="109"/>
      <c r="K6" s="109"/>
      <c r="L6" s="109"/>
      <c r="M6" s="109" t="s">
        <v>38</v>
      </c>
      <c r="N6" s="109" t="s">
        <v>39</v>
      </c>
      <c r="O6" s="109" t="s">
        <v>40</v>
      </c>
      <c r="P6" s="141" t="s">
        <v>44</v>
      </c>
      <c r="Q6" s="297">
        <v>11810400000</v>
      </c>
      <c r="R6" s="297">
        <v>0</v>
      </c>
      <c r="S6" s="297">
        <v>0</v>
      </c>
      <c r="T6" s="718">
        <v>11810400000</v>
      </c>
      <c r="U6" s="297">
        <v>0</v>
      </c>
      <c r="V6" s="297">
        <v>11810399998</v>
      </c>
      <c r="W6" s="297">
        <v>2</v>
      </c>
      <c r="X6" s="718">
        <v>0</v>
      </c>
      <c r="Y6" s="718">
        <v>0</v>
      </c>
      <c r="Z6" s="297">
        <v>0</v>
      </c>
      <c r="AA6" s="297">
        <v>0</v>
      </c>
    </row>
    <row r="7" spans="1:27" ht="33.75" x14ac:dyDescent="0.25">
      <c r="A7" s="109" t="s">
        <v>33</v>
      </c>
      <c r="B7" s="141" t="s">
        <v>34</v>
      </c>
      <c r="C7" s="299" t="s">
        <v>45</v>
      </c>
      <c r="D7" s="109" t="s">
        <v>36</v>
      </c>
      <c r="E7" s="109" t="s">
        <v>37</v>
      </c>
      <c r="F7" s="109" t="s">
        <v>37</v>
      </c>
      <c r="G7" s="109" t="s">
        <v>46</v>
      </c>
      <c r="H7" s="109"/>
      <c r="I7" s="109"/>
      <c r="J7" s="109"/>
      <c r="K7" s="109"/>
      <c r="L7" s="109"/>
      <c r="M7" s="109" t="s">
        <v>38</v>
      </c>
      <c r="N7" s="109" t="s">
        <v>39</v>
      </c>
      <c r="O7" s="109" t="s">
        <v>40</v>
      </c>
      <c r="P7" s="141" t="s">
        <v>47</v>
      </c>
      <c r="Q7" s="297">
        <v>5515500000</v>
      </c>
      <c r="R7" s="297">
        <v>0</v>
      </c>
      <c r="S7" s="297">
        <v>0</v>
      </c>
      <c r="T7" s="718">
        <v>5515500000</v>
      </c>
      <c r="U7" s="297">
        <v>0</v>
      </c>
      <c r="V7" s="297">
        <v>4959705104</v>
      </c>
      <c r="W7" s="297">
        <v>555794896</v>
      </c>
      <c r="X7" s="718">
        <v>0</v>
      </c>
      <c r="Y7" s="718">
        <v>0</v>
      </c>
      <c r="Z7" s="297">
        <v>0</v>
      </c>
      <c r="AA7" s="297">
        <v>0</v>
      </c>
    </row>
    <row r="8" spans="1:27" ht="22.5" x14ac:dyDescent="0.25">
      <c r="A8" s="109" t="s">
        <v>33</v>
      </c>
      <c r="B8" s="141" t="s">
        <v>34</v>
      </c>
      <c r="C8" s="299" t="s">
        <v>48</v>
      </c>
      <c r="D8" s="109" t="s">
        <v>36</v>
      </c>
      <c r="E8" s="109" t="s">
        <v>43</v>
      </c>
      <c r="F8" s="109"/>
      <c r="G8" s="109"/>
      <c r="H8" s="109"/>
      <c r="I8" s="109"/>
      <c r="J8" s="109"/>
      <c r="K8" s="109"/>
      <c r="L8" s="109"/>
      <c r="M8" s="109" t="s">
        <v>38</v>
      </c>
      <c r="N8" s="109" t="s">
        <v>39</v>
      </c>
      <c r="O8" s="109" t="s">
        <v>40</v>
      </c>
      <c r="P8" s="141" t="s">
        <v>49</v>
      </c>
      <c r="Q8" s="297">
        <v>2503020438</v>
      </c>
      <c r="R8" s="297">
        <v>6275079562</v>
      </c>
      <c r="S8" s="297">
        <v>0</v>
      </c>
      <c r="T8" s="718">
        <v>8778100000</v>
      </c>
      <c r="U8" s="297">
        <v>0</v>
      </c>
      <c r="V8" s="297">
        <v>7315063159.5100002</v>
      </c>
      <c r="W8" s="297">
        <v>1463036840.49</v>
      </c>
      <c r="X8" s="718">
        <v>3040893780.5100002</v>
      </c>
      <c r="Y8" s="718">
        <v>0</v>
      </c>
      <c r="Z8" s="297">
        <v>0</v>
      </c>
      <c r="AA8" s="297">
        <v>0</v>
      </c>
    </row>
    <row r="9" spans="1:27" ht="33.75" x14ac:dyDescent="0.25">
      <c r="A9" s="109" t="s">
        <v>33</v>
      </c>
      <c r="B9" s="141" t="s">
        <v>34</v>
      </c>
      <c r="C9" s="299" t="s">
        <v>50</v>
      </c>
      <c r="D9" s="109" t="s">
        <v>36</v>
      </c>
      <c r="E9" s="109" t="s">
        <v>46</v>
      </c>
      <c r="F9" s="109" t="s">
        <v>46</v>
      </c>
      <c r="G9" s="109" t="s">
        <v>37</v>
      </c>
      <c r="H9" s="109" t="s">
        <v>51</v>
      </c>
      <c r="I9" s="109"/>
      <c r="J9" s="109"/>
      <c r="K9" s="109"/>
      <c r="L9" s="109"/>
      <c r="M9" s="109" t="s">
        <v>38</v>
      </c>
      <c r="N9" s="109" t="s">
        <v>39</v>
      </c>
      <c r="O9" s="109" t="s">
        <v>40</v>
      </c>
      <c r="P9" s="141" t="s">
        <v>52</v>
      </c>
      <c r="Q9" s="297">
        <v>15000000000</v>
      </c>
      <c r="R9" s="297">
        <v>0</v>
      </c>
      <c r="S9" s="297">
        <v>0</v>
      </c>
      <c r="T9" s="718">
        <v>15000000000</v>
      </c>
      <c r="U9" s="297">
        <v>0</v>
      </c>
      <c r="V9" s="297">
        <v>13525192300</v>
      </c>
      <c r="W9" s="297">
        <v>1474807700</v>
      </c>
      <c r="X9" s="718">
        <v>756841867</v>
      </c>
      <c r="Y9" s="718">
        <v>0</v>
      </c>
      <c r="Z9" s="297">
        <v>0</v>
      </c>
      <c r="AA9" s="297">
        <v>0</v>
      </c>
    </row>
    <row r="10" spans="1:27" ht="56.25" x14ac:dyDescent="0.25">
      <c r="A10" s="109" t="s">
        <v>33</v>
      </c>
      <c r="B10" s="141" t="s">
        <v>34</v>
      </c>
      <c r="C10" s="299" t="s">
        <v>53</v>
      </c>
      <c r="D10" s="109" t="s">
        <v>36</v>
      </c>
      <c r="E10" s="109" t="s">
        <v>46</v>
      </c>
      <c r="F10" s="109" t="s">
        <v>46</v>
      </c>
      <c r="G10" s="109" t="s">
        <v>37</v>
      </c>
      <c r="H10" s="109" t="s">
        <v>54</v>
      </c>
      <c r="I10" s="109"/>
      <c r="J10" s="109"/>
      <c r="K10" s="109"/>
      <c r="L10" s="109"/>
      <c r="M10" s="109" t="s">
        <v>38</v>
      </c>
      <c r="N10" s="109" t="s">
        <v>39</v>
      </c>
      <c r="O10" s="109" t="s">
        <v>40</v>
      </c>
      <c r="P10" s="141" t="s">
        <v>55</v>
      </c>
      <c r="Q10" s="297">
        <v>2619300000</v>
      </c>
      <c r="R10" s="297">
        <v>0</v>
      </c>
      <c r="S10" s="297">
        <v>0</v>
      </c>
      <c r="T10" s="718">
        <v>2619300000</v>
      </c>
      <c r="U10" s="297">
        <v>0</v>
      </c>
      <c r="V10" s="297">
        <v>2619300000</v>
      </c>
      <c r="W10" s="297">
        <v>0</v>
      </c>
      <c r="X10" s="718">
        <v>0</v>
      </c>
      <c r="Y10" s="718">
        <v>0</v>
      </c>
      <c r="Z10" s="297">
        <v>0</v>
      </c>
      <c r="AA10" s="297">
        <v>0</v>
      </c>
    </row>
    <row r="11" spans="1:27" ht="33.75" x14ac:dyDescent="0.25">
      <c r="A11" s="109" t="s">
        <v>33</v>
      </c>
      <c r="B11" s="141" t="s">
        <v>34</v>
      </c>
      <c r="C11" s="299" t="s">
        <v>56</v>
      </c>
      <c r="D11" s="109" t="s">
        <v>36</v>
      </c>
      <c r="E11" s="109" t="s">
        <v>46</v>
      </c>
      <c r="F11" s="109" t="s">
        <v>46</v>
      </c>
      <c r="G11" s="109" t="s">
        <v>43</v>
      </c>
      <c r="H11" s="109" t="s">
        <v>57</v>
      </c>
      <c r="I11" s="109"/>
      <c r="J11" s="109"/>
      <c r="K11" s="109"/>
      <c r="L11" s="109"/>
      <c r="M11" s="109" t="s">
        <v>38</v>
      </c>
      <c r="N11" s="109" t="s">
        <v>39</v>
      </c>
      <c r="O11" s="109" t="s">
        <v>40</v>
      </c>
      <c r="P11" s="141" t="s">
        <v>58</v>
      </c>
      <c r="Q11" s="297">
        <v>7221500000</v>
      </c>
      <c r="R11" s="297">
        <v>0</v>
      </c>
      <c r="S11" s="297">
        <v>0</v>
      </c>
      <c r="T11" s="718">
        <v>7221500000</v>
      </c>
      <c r="U11" s="297">
        <v>0</v>
      </c>
      <c r="V11" s="297">
        <v>0</v>
      </c>
      <c r="W11" s="297">
        <v>7221500000</v>
      </c>
      <c r="X11" s="718">
        <v>0</v>
      </c>
      <c r="Y11" s="718">
        <v>0</v>
      </c>
      <c r="Z11" s="297">
        <v>0</v>
      </c>
      <c r="AA11" s="297">
        <v>0</v>
      </c>
    </row>
    <row r="12" spans="1:27" ht="45" x14ac:dyDescent="0.25">
      <c r="A12" s="109" t="s">
        <v>33</v>
      </c>
      <c r="B12" s="141" t="s">
        <v>34</v>
      </c>
      <c r="C12" s="299" t="s">
        <v>59</v>
      </c>
      <c r="D12" s="109" t="s">
        <v>36</v>
      </c>
      <c r="E12" s="109" t="s">
        <v>46</v>
      </c>
      <c r="F12" s="109" t="s">
        <v>46</v>
      </c>
      <c r="G12" s="109" t="s">
        <v>43</v>
      </c>
      <c r="H12" s="109" t="s">
        <v>60</v>
      </c>
      <c r="I12" s="109"/>
      <c r="J12" s="109"/>
      <c r="K12" s="109"/>
      <c r="L12" s="109"/>
      <c r="M12" s="109" t="s">
        <v>38</v>
      </c>
      <c r="N12" s="109" t="s">
        <v>39</v>
      </c>
      <c r="O12" s="109" t="s">
        <v>40</v>
      </c>
      <c r="P12" s="141" t="s">
        <v>61</v>
      </c>
      <c r="Q12" s="297">
        <v>4946200000</v>
      </c>
      <c r="R12" s="297">
        <v>0</v>
      </c>
      <c r="S12" s="297">
        <v>0</v>
      </c>
      <c r="T12" s="718">
        <v>4946200000</v>
      </c>
      <c r="U12" s="297">
        <v>0</v>
      </c>
      <c r="V12" s="297">
        <v>0</v>
      </c>
      <c r="W12" s="297">
        <v>4946200000</v>
      </c>
      <c r="X12" s="718">
        <v>0</v>
      </c>
      <c r="Y12" s="718">
        <v>0</v>
      </c>
      <c r="Z12" s="297">
        <v>0</v>
      </c>
      <c r="AA12" s="297">
        <v>0</v>
      </c>
    </row>
    <row r="13" spans="1:27" ht="33.75" x14ac:dyDescent="0.25">
      <c r="A13" s="109" t="s">
        <v>33</v>
      </c>
      <c r="B13" s="141" t="s">
        <v>34</v>
      </c>
      <c r="C13" s="299" t="s">
        <v>62</v>
      </c>
      <c r="D13" s="109" t="s">
        <v>36</v>
      </c>
      <c r="E13" s="109" t="s">
        <v>46</v>
      </c>
      <c r="F13" s="109" t="s">
        <v>46</v>
      </c>
      <c r="G13" s="109" t="s">
        <v>43</v>
      </c>
      <c r="H13" s="109" t="s">
        <v>63</v>
      </c>
      <c r="I13" s="109"/>
      <c r="J13" s="109"/>
      <c r="K13" s="109"/>
      <c r="L13" s="109"/>
      <c r="M13" s="109" t="s">
        <v>38</v>
      </c>
      <c r="N13" s="109" t="s">
        <v>39</v>
      </c>
      <c r="O13" s="109" t="s">
        <v>40</v>
      </c>
      <c r="P13" s="141" t="s">
        <v>64</v>
      </c>
      <c r="Q13" s="297">
        <v>3514700000</v>
      </c>
      <c r="R13" s="297">
        <v>0</v>
      </c>
      <c r="S13" s="297">
        <v>0</v>
      </c>
      <c r="T13" s="718">
        <v>3514700000</v>
      </c>
      <c r="U13" s="297">
        <v>0</v>
      </c>
      <c r="V13" s="297">
        <v>0</v>
      </c>
      <c r="W13" s="297">
        <v>3514700000</v>
      </c>
      <c r="X13" s="718">
        <v>0</v>
      </c>
      <c r="Y13" s="718">
        <v>0</v>
      </c>
      <c r="Z13" s="297">
        <v>0</v>
      </c>
      <c r="AA13" s="297">
        <v>0</v>
      </c>
    </row>
    <row r="14" spans="1:27" ht="33.75" x14ac:dyDescent="0.25">
      <c r="A14" s="109" t="s">
        <v>33</v>
      </c>
      <c r="B14" s="141" t="s">
        <v>34</v>
      </c>
      <c r="C14" s="299" t="s">
        <v>65</v>
      </c>
      <c r="D14" s="109" t="s">
        <v>36</v>
      </c>
      <c r="E14" s="109" t="s">
        <v>46</v>
      </c>
      <c r="F14" s="109" t="s">
        <v>46</v>
      </c>
      <c r="G14" s="109" t="s">
        <v>43</v>
      </c>
      <c r="H14" s="109" t="s">
        <v>66</v>
      </c>
      <c r="I14" s="109"/>
      <c r="J14" s="109"/>
      <c r="K14" s="109"/>
      <c r="L14" s="109"/>
      <c r="M14" s="109" t="s">
        <v>38</v>
      </c>
      <c r="N14" s="109" t="s">
        <v>39</v>
      </c>
      <c r="O14" s="109" t="s">
        <v>40</v>
      </c>
      <c r="P14" s="141" t="s">
        <v>67</v>
      </c>
      <c r="Q14" s="297">
        <v>2735900000</v>
      </c>
      <c r="R14" s="297">
        <v>0</v>
      </c>
      <c r="S14" s="297">
        <v>0</v>
      </c>
      <c r="T14" s="718">
        <v>2735900000</v>
      </c>
      <c r="U14" s="297">
        <v>0</v>
      </c>
      <c r="V14" s="297">
        <v>0</v>
      </c>
      <c r="W14" s="297">
        <v>2735900000</v>
      </c>
      <c r="X14" s="718">
        <v>0</v>
      </c>
      <c r="Y14" s="718">
        <v>0</v>
      </c>
      <c r="Z14" s="297">
        <v>0</v>
      </c>
      <c r="AA14" s="297">
        <v>0</v>
      </c>
    </row>
    <row r="15" spans="1:27" ht="33.75" x14ac:dyDescent="0.25">
      <c r="A15" s="109" t="s">
        <v>33</v>
      </c>
      <c r="B15" s="141" t="s">
        <v>34</v>
      </c>
      <c r="C15" s="299" t="s">
        <v>68</v>
      </c>
      <c r="D15" s="109" t="s">
        <v>36</v>
      </c>
      <c r="E15" s="109" t="s">
        <v>46</v>
      </c>
      <c r="F15" s="109" t="s">
        <v>46</v>
      </c>
      <c r="G15" s="109" t="s">
        <v>43</v>
      </c>
      <c r="H15" s="109" t="s">
        <v>69</v>
      </c>
      <c r="I15" s="109"/>
      <c r="J15" s="109"/>
      <c r="K15" s="109"/>
      <c r="L15" s="109"/>
      <c r="M15" s="109" t="s">
        <v>38</v>
      </c>
      <c r="N15" s="109" t="s">
        <v>39</v>
      </c>
      <c r="O15" s="109" t="s">
        <v>40</v>
      </c>
      <c r="P15" s="141" t="s">
        <v>70</v>
      </c>
      <c r="Q15" s="297">
        <v>3511200000</v>
      </c>
      <c r="R15" s="297">
        <v>0</v>
      </c>
      <c r="S15" s="297">
        <v>0</v>
      </c>
      <c r="T15" s="718">
        <v>3511200000</v>
      </c>
      <c r="U15" s="297">
        <v>0</v>
      </c>
      <c r="V15" s="297">
        <v>0</v>
      </c>
      <c r="W15" s="297">
        <v>3511200000</v>
      </c>
      <c r="X15" s="718">
        <v>0</v>
      </c>
      <c r="Y15" s="718">
        <v>0</v>
      </c>
      <c r="Z15" s="297">
        <v>0</v>
      </c>
      <c r="AA15" s="297">
        <v>0</v>
      </c>
    </row>
    <row r="16" spans="1:27" ht="33.75" x14ac:dyDescent="0.25">
      <c r="A16" s="109" t="s">
        <v>33</v>
      </c>
      <c r="B16" s="141" t="s">
        <v>34</v>
      </c>
      <c r="C16" s="299" t="s">
        <v>71</v>
      </c>
      <c r="D16" s="109" t="s">
        <v>36</v>
      </c>
      <c r="E16" s="109" t="s">
        <v>46</v>
      </c>
      <c r="F16" s="109" t="s">
        <v>46</v>
      </c>
      <c r="G16" s="109" t="s">
        <v>43</v>
      </c>
      <c r="H16" s="109" t="s">
        <v>72</v>
      </c>
      <c r="I16" s="109"/>
      <c r="J16" s="109"/>
      <c r="K16" s="109"/>
      <c r="L16" s="109"/>
      <c r="M16" s="109" t="s">
        <v>38</v>
      </c>
      <c r="N16" s="109" t="s">
        <v>39</v>
      </c>
      <c r="O16" s="109" t="s">
        <v>40</v>
      </c>
      <c r="P16" s="141" t="s">
        <v>73</v>
      </c>
      <c r="Q16" s="297">
        <v>5556100000</v>
      </c>
      <c r="R16" s="297">
        <v>0</v>
      </c>
      <c r="S16" s="297">
        <v>0</v>
      </c>
      <c r="T16" s="718">
        <v>5556100000</v>
      </c>
      <c r="U16" s="297">
        <v>0</v>
      </c>
      <c r="V16" s="297">
        <v>0</v>
      </c>
      <c r="W16" s="297">
        <v>5556100000</v>
      </c>
      <c r="X16" s="718">
        <v>0</v>
      </c>
      <c r="Y16" s="718">
        <v>0</v>
      </c>
      <c r="Z16" s="297">
        <v>0</v>
      </c>
      <c r="AA16" s="297">
        <v>0</v>
      </c>
    </row>
    <row r="17" spans="1:27" ht="67.5" x14ac:dyDescent="0.25">
      <c r="A17" s="109" t="s">
        <v>33</v>
      </c>
      <c r="B17" s="141" t="s">
        <v>34</v>
      </c>
      <c r="C17" s="299" t="s">
        <v>74</v>
      </c>
      <c r="D17" s="109" t="s">
        <v>36</v>
      </c>
      <c r="E17" s="109" t="s">
        <v>46</v>
      </c>
      <c r="F17" s="109" t="s">
        <v>46</v>
      </c>
      <c r="G17" s="109" t="s">
        <v>75</v>
      </c>
      <c r="H17" s="109" t="s">
        <v>76</v>
      </c>
      <c r="I17" s="109"/>
      <c r="J17" s="109"/>
      <c r="K17" s="109"/>
      <c r="L17" s="109"/>
      <c r="M17" s="109" t="s">
        <v>38</v>
      </c>
      <c r="N17" s="109" t="s">
        <v>39</v>
      </c>
      <c r="O17" s="109" t="s">
        <v>40</v>
      </c>
      <c r="P17" s="141" t="s">
        <v>77</v>
      </c>
      <c r="Q17" s="297">
        <v>8905600000</v>
      </c>
      <c r="R17" s="297">
        <v>0</v>
      </c>
      <c r="S17" s="297">
        <v>0</v>
      </c>
      <c r="T17" s="718">
        <v>8905600000</v>
      </c>
      <c r="U17" s="297">
        <v>0</v>
      </c>
      <c r="V17" s="297">
        <v>0</v>
      </c>
      <c r="W17" s="297">
        <v>8905600000</v>
      </c>
      <c r="X17" s="718">
        <v>0</v>
      </c>
      <c r="Y17" s="718">
        <v>0</v>
      </c>
      <c r="Z17" s="297">
        <v>0</v>
      </c>
      <c r="AA17" s="297">
        <v>0</v>
      </c>
    </row>
    <row r="18" spans="1:27" ht="45" x14ac:dyDescent="0.25">
      <c r="A18" s="109" t="s">
        <v>33</v>
      </c>
      <c r="B18" s="141" t="s">
        <v>34</v>
      </c>
      <c r="C18" s="299" t="s">
        <v>78</v>
      </c>
      <c r="D18" s="109" t="s">
        <v>36</v>
      </c>
      <c r="E18" s="109" t="s">
        <v>46</v>
      </c>
      <c r="F18" s="109" t="s">
        <v>46</v>
      </c>
      <c r="G18" s="109" t="s">
        <v>75</v>
      </c>
      <c r="H18" s="109" t="s">
        <v>79</v>
      </c>
      <c r="I18" s="109"/>
      <c r="J18" s="109"/>
      <c r="K18" s="109"/>
      <c r="L18" s="109"/>
      <c r="M18" s="109" t="s">
        <v>38</v>
      </c>
      <c r="N18" s="109" t="s">
        <v>39</v>
      </c>
      <c r="O18" s="109" t="s">
        <v>40</v>
      </c>
      <c r="P18" s="141" t="s">
        <v>80</v>
      </c>
      <c r="Q18" s="297">
        <v>3346400000</v>
      </c>
      <c r="R18" s="297">
        <v>0</v>
      </c>
      <c r="S18" s="297">
        <v>0</v>
      </c>
      <c r="T18" s="718">
        <v>3346400000</v>
      </c>
      <c r="U18" s="297">
        <v>0</v>
      </c>
      <c r="V18" s="297">
        <v>3338101353</v>
      </c>
      <c r="W18" s="297">
        <v>8298647</v>
      </c>
      <c r="X18" s="718">
        <v>1830336667</v>
      </c>
      <c r="Y18" s="718">
        <v>0</v>
      </c>
      <c r="Z18" s="297">
        <v>0</v>
      </c>
      <c r="AA18" s="297">
        <v>0</v>
      </c>
    </row>
    <row r="19" spans="1:27" s="419" customFormat="1" ht="56.25" x14ac:dyDescent="0.25">
      <c r="A19" s="719" t="s">
        <v>33</v>
      </c>
      <c r="B19" s="720" t="s">
        <v>34</v>
      </c>
      <c r="C19" s="721" t="s">
        <v>81</v>
      </c>
      <c r="D19" s="719" t="s">
        <v>36</v>
      </c>
      <c r="E19" s="719" t="s">
        <v>46</v>
      </c>
      <c r="F19" s="719" t="s">
        <v>75</v>
      </c>
      <c r="G19" s="719" t="s">
        <v>37</v>
      </c>
      <c r="H19" s="719" t="s">
        <v>82</v>
      </c>
      <c r="I19" s="719"/>
      <c r="J19" s="719"/>
      <c r="K19" s="719"/>
      <c r="L19" s="719"/>
      <c r="M19" s="719" t="s">
        <v>38</v>
      </c>
      <c r="N19" s="719" t="s">
        <v>39</v>
      </c>
      <c r="O19" s="719" t="s">
        <v>40</v>
      </c>
      <c r="P19" s="720" t="s">
        <v>83</v>
      </c>
      <c r="Q19" s="718">
        <v>8920268284</v>
      </c>
      <c r="R19" s="718">
        <v>0</v>
      </c>
      <c r="S19" s="718">
        <v>0</v>
      </c>
      <c r="T19" s="718">
        <v>8920268284</v>
      </c>
      <c r="U19" s="718">
        <v>0</v>
      </c>
      <c r="V19" s="718">
        <v>0</v>
      </c>
      <c r="W19" s="718">
        <v>8920268284</v>
      </c>
      <c r="X19" s="718">
        <v>0</v>
      </c>
      <c r="Y19" s="718">
        <v>0</v>
      </c>
      <c r="Z19" s="718">
        <v>0</v>
      </c>
      <c r="AA19" s="718">
        <v>0</v>
      </c>
    </row>
    <row r="20" spans="1:27" ht="45" x14ac:dyDescent="0.25">
      <c r="A20" s="109" t="s">
        <v>33</v>
      </c>
      <c r="B20" s="141" t="s">
        <v>34</v>
      </c>
      <c r="C20" s="299" t="s">
        <v>84</v>
      </c>
      <c r="D20" s="109" t="s">
        <v>36</v>
      </c>
      <c r="E20" s="109" t="s">
        <v>46</v>
      </c>
      <c r="F20" s="109" t="s">
        <v>85</v>
      </c>
      <c r="G20" s="109" t="s">
        <v>37</v>
      </c>
      <c r="H20" s="109" t="s">
        <v>86</v>
      </c>
      <c r="I20" s="109"/>
      <c r="J20" s="109"/>
      <c r="K20" s="109"/>
      <c r="L20" s="109"/>
      <c r="M20" s="109" t="s">
        <v>38</v>
      </c>
      <c r="N20" s="109" t="s">
        <v>39</v>
      </c>
      <c r="O20" s="109" t="s">
        <v>40</v>
      </c>
      <c r="P20" s="141" t="s">
        <v>87</v>
      </c>
      <c r="Q20" s="297">
        <v>1114100000</v>
      </c>
      <c r="R20" s="297">
        <v>0</v>
      </c>
      <c r="S20" s="297">
        <v>0</v>
      </c>
      <c r="T20" s="718">
        <v>1114100000</v>
      </c>
      <c r="U20" s="297">
        <v>0</v>
      </c>
      <c r="V20" s="297">
        <v>1114100000</v>
      </c>
      <c r="W20" s="297">
        <v>0</v>
      </c>
      <c r="X20" s="718">
        <v>0</v>
      </c>
      <c r="Y20" s="718">
        <v>0</v>
      </c>
      <c r="Z20" s="297">
        <v>0</v>
      </c>
      <c r="AA20" s="297">
        <v>0</v>
      </c>
    </row>
    <row r="21" spans="1:27" ht="67.5" x14ac:dyDescent="0.25">
      <c r="A21" s="109" t="s">
        <v>33</v>
      </c>
      <c r="B21" s="141" t="s">
        <v>34</v>
      </c>
      <c r="C21" s="299" t="s">
        <v>88</v>
      </c>
      <c r="D21" s="109" t="s">
        <v>36</v>
      </c>
      <c r="E21" s="109" t="s">
        <v>46</v>
      </c>
      <c r="F21" s="109" t="s">
        <v>85</v>
      </c>
      <c r="G21" s="109" t="s">
        <v>37</v>
      </c>
      <c r="H21" s="109" t="s">
        <v>82</v>
      </c>
      <c r="I21" s="109"/>
      <c r="J21" s="109"/>
      <c r="K21" s="109"/>
      <c r="L21" s="109"/>
      <c r="M21" s="109" t="s">
        <v>38</v>
      </c>
      <c r="N21" s="109" t="s">
        <v>39</v>
      </c>
      <c r="O21" s="109" t="s">
        <v>40</v>
      </c>
      <c r="P21" s="141" t="s">
        <v>89</v>
      </c>
      <c r="Q21" s="297">
        <v>29017500000</v>
      </c>
      <c r="R21" s="297">
        <v>0</v>
      </c>
      <c r="S21" s="297">
        <v>0</v>
      </c>
      <c r="T21" s="718">
        <v>29017500000</v>
      </c>
      <c r="U21" s="297">
        <v>0</v>
      </c>
      <c r="V21" s="297">
        <v>26075300000</v>
      </c>
      <c r="W21" s="297">
        <v>2942200000</v>
      </c>
      <c r="X21" s="718">
        <v>0</v>
      </c>
      <c r="Y21" s="718">
        <v>0</v>
      </c>
      <c r="Z21" s="297">
        <v>0</v>
      </c>
      <c r="AA21" s="297">
        <v>0</v>
      </c>
    </row>
    <row r="22" spans="1:27" ht="56.25" x14ac:dyDescent="0.25">
      <c r="A22" s="109" t="s">
        <v>33</v>
      </c>
      <c r="B22" s="141" t="s">
        <v>34</v>
      </c>
      <c r="C22" s="299" t="s">
        <v>90</v>
      </c>
      <c r="D22" s="109" t="s">
        <v>36</v>
      </c>
      <c r="E22" s="109" t="s">
        <v>46</v>
      </c>
      <c r="F22" s="109" t="s">
        <v>85</v>
      </c>
      <c r="G22" s="109" t="s">
        <v>37</v>
      </c>
      <c r="H22" s="109" t="s">
        <v>91</v>
      </c>
      <c r="I22" s="109"/>
      <c r="J22" s="109"/>
      <c r="K22" s="109"/>
      <c r="L22" s="109"/>
      <c r="M22" s="109" t="s">
        <v>38</v>
      </c>
      <c r="N22" s="109" t="s">
        <v>39</v>
      </c>
      <c r="O22" s="109" t="s">
        <v>40</v>
      </c>
      <c r="P22" s="141" t="s">
        <v>92</v>
      </c>
      <c r="Q22" s="297">
        <v>87055300000</v>
      </c>
      <c r="R22" s="297">
        <v>0</v>
      </c>
      <c r="S22" s="297">
        <v>0</v>
      </c>
      <c r="T22" s="718">
        <v>87055300000</v>
      </c>
      <c r="U22" s="297">
        <v>0</v>
      </c>
      <c r="V22" s="297">
        <v>54062761709</v>
      </c>
      <c r="W22" s="297">
        <v>32992538291</v>
      </c>
      <c r="X22" s="718">
        <v>1136490384</v>
      </c>
      <c r="Y22" s="718">
        <v>0</v>
      </c>
      <c r="Z22" s="297">
        <v>0</v>
      </c>
      <c r="AA22" s="297">
        <v>0</v>
      </c>
    </row>
    <row r="23" spans="1:27" ht="78.75" x14ac:dyDescent="0.25">
      <c r="A23" s="109" t="s">
        <v>33</v>
      </c>
      <c r="B23" s="141" t="s">
        <v>34</v>
      </c>
      <c r="C23" s="299" t="s">
        <v>93</v>
      </c>
      <c r="D23" s="109" t="s">
        <v>36</v>
      </c>
      <c r="E23" s="109" t="s">
        <v>46</v>
      </c>
      <c r="F23" s="109" t="s">
        <v>85</v>
      </c>
      <c r="G23" s="109" t="s">
        <v>37</v>
      </c>
      <c r="H23" s="109" t="s">
        <v>57</v>
      </c>
      <c r="I23" s="109"/>
      <c r="J23" s="109"/>
      <c r="K23" s="109"/>
      <c r="L23" s="109"/>
      <c r="M23" s="109" t="s">
        <v>38</v>
      </c>
      <c r="N23" s="109" t="s">
        <v>39</v>
      </c>
      <c r="O23" s="109" t="s">
        <v>40</v>
      </c>
      <c r="P23" s="141" t="s">
        <v>94</v>
      </c>
      <c r="Q23" s="297">
        <v>9418600000</v>
      </c>
      <c r="R23" s="297">
        <v>0</v>
      </c>
      <c r="S23" s="297">
        <v>0</v>
      </c>
      <c r="T23" s="718">
        <v>9418600000</v>
      </c>
      <c r="U23" s="297">
        <v>0</v>
      </c>
      <c r="V23" s="297">
        <v>0</v>
      </c>
      <c r="W23" s="297">
        <v>9418600000</v>
      </c>
      <c r="X23" s="718">
        <v>0</v>
      </c>
      <c r="Y23" s="718">
        <v>0</v>
      </c>
      <c r="Z23" s="297">
        <v>0</v>
      </c>
      <c r="AA23" s="297">
        <v>0</v>
      </c>
    </row>
    <row r="24" spans="1:27" ht="78.75" x14ac:dyDescent="0.25">
      <c r="A24" s="109" t="s">
        <v>33</v>
      </c>
      <c r="B24" s="141" t="s">
        <v>34</v>
      </c>
      <c r="C24" s="299" t="s">
        <v>95</v>
      </c>
      <c r="D24" s="109" t="s">
        <v>36</v>
      </c>
      <c r="E24" s="109" t="s">
        <v>46</v>
      </c>
      <c r="F24" s="109" t="s">
        <v>96</v>
      </c>
      <c r="G24" s="109" t="s">
        <v>97</v>
      </c>
      <c r="H24" s="109" t="s">
        <v>86</v>
      </c>
      <c r="I24" s="109"/>
      <c r="J24" s="109"/>
      <c r="K24" s="109"/>
      <c r="L24" s="109"/>
      <c r="M24" s="109" t="s">
        <v>38</v>
      </c>
      <c r="N24" s="109" t="s">
        <v>39</v>
      </c>
      <c r="O24" s="109" t="s">
        <v>40</v>
      </c>
      <c r="P24" s="141" t="s">
        <v>98</v>
      </c>
      <c r="Q24" s="297">
        <v>1826000000</v>
      </c>
      <c r="R24" s="297">
        <v>0</v>
      </c>
      <c r="S24" s="297">
        <v>0</v>
      </c>
      <c r="T24" s="718">
        <v>1826000000</v>
      </c>
      <c r="U24" s="297">
        <v>0</v>
      </c>
      <c r="V24" s="297">
        <v>403525000</v>
      </c>
      <c r="W24" s="297">
        <v>1422475000</v>
      </c>
      <c r="X24" s="718">
        <v>50750000</v>
      </c>
      <c r="Y24" s="718">
        <v>0</v>
      </c>
      <c r="Z24" s="297">
        <v>0</v>
      </c>
      <c r="AA24" s="297">
        <v>0</v>
      </c>
    </row>
    <row r="25" spans="1:27" ht="22.5" x14ac:dyDescent="0.25">
      <c r="A25" s="109" t="s">
        <v>33</v>
      </c>
      <c r="B25" s="141" t="s">
        <v>34</v>
      </c>
      <c r="C25" s="299" t="s">
        <v>99</v>
      </c>
      <c r="D25" s="109" t="s">
        <v>36</v>
      </c>
      <c r="E25" s="109" t="s">
        <v>97</v>
      </c>
      <c r="F25" s="109" t="s">
        <v>75</v>
      </c>
      <c r="G25" s="109" t="s">
        <v>37</v>
      </c>
      <c r="H25" s="109"/>
      <c r="I25" s="109"/>
      <c r="J25" s="109"/>
      <c r="K25" s="109"/>
      <c r="L25" s="109"/>
      <c r="M25" s="109" t="s">
        <v>38</v>
      </c>
      <c r="N25" s="109" t="s">
        <v>96</v>
      </c>
      <c r="O25" s="109" t="s">
        <v>100</v>
      </c>
      <c r="P25" s="141" t="s">
        <v>101</v>
      </c>
      <c r="Q25" s="297">
        <v>2869800000</v>
      </c>
      <c r="R25" s="297">
        <v>0</v>
      </c>
      <c r="S25" s="297">
        <v>0</v>
      </c>
      <c r="T25" s="718">
        <v>2869800000</v>
      </c>
      <c r="U25" s="297">
        <v>0</v>
      </c>
      <c r="V25" s="297">
        <v>0</v>
      </c>
      <c r="W25" s="297">
        <v>2869800000</v>
      </c>
      <c r="X25" s="718">
        <v>0</v>
      </c>
      <c r="Y25" s="718">
        <v>0</v>
      </c>
      <c r="Z25" s="297">
        <v>0</v>
      </c>
      <c r="AA25" s="297">
        <v>0</v>
      </c>
    </row>
    <row r="26" spans="1:27" ht="56.25" x14ac:dyDescent="0.25">
      <c r="A26" s="109" t="s">
        <v>33</v>
      </c>
      <c r="B26" s="141" t="s">
        <v>34</v>
      </c>
      <c r="C26" s="299" t="s">
        <v>102</v>
      </c>
      <c r="D26" s="109" t="s">
        <v>103</v>
      </c>
      <c r="E26" s="109" t="s">
        <v>104</v>
      </c>
      <c r="F26" s="109" t="s">
        <v>105</v>
      </c>
      <c r="G26" s="109" t="s">
        <v>106</v>
      </c>
      <c r="H26" s="109" t="s">
        <v>107</v>
      </c>
      <c r="I26" s="109"/>
      <c r="J26" s="109"/>
      <c r="K26" s="109"/>
      <c r="L26" s="109"/>
      <c r="M26" s="109" t="s">
        <v>38</v>
      </c>
      <c r="N26" s="109" t="s">
        <v>106</v>
      </c>
      <c r="O26" s="109" t="s">
        <v>40</v>
      </c>
      <c r="P26" s="141" t="s">
        <v>108</v>
      </c>
      <c r="Q26" s="297">
        <v>20000000000</v>
      </c>
      <c r="R26" s="297">
        <v>0</v>
      </c>
      <c r="S26" s="297">
        <v>0</v>
      </c>
      <c r="T26" s="718">
        <v>20000000000</v>
      </c>
      <c r="U26" s="297">
        <v>0</v>
      </c>
      <c r="V26" s="297">
        <v>262500000</v>
      </c>
      <c r="W26" s="297">
        <v>19737500000</v>
      </c>
      <c r="X26" s="718">
        <v>0</v>
      </c>
      <c r="Y26" s="718">
        <v>0</v>
      </c>
      <c r="Z26" s="297">
        <v>0</v>
      </c>
      <c r="AA26" s="297">
        <v>0</v>
      </c>
    </row>
    <row r="27" spans="1:27" ht="45" x14ac:dyDescent="0.25">
      <c r="A27" s="109" t="s">
        <v>33</v>
      </c>
      <c r="B27" s="141" t="s">
        <v>34</v>
      </c>
      <c r="C27" s="299" t="s">
        <v>109</v>
      </c>
      <c r="D27" s="109" t="s">
        <v>103</v>
      </c>
      <c r="E27" s="109" t="s">
        <v>104</v>
      </c>
      <c r="F27" s="109" t="s">
        <v>105</v>
      </c>
      <c r="G27" s="109" t="s">
        <v>106</v>
      </c>
      <c r="H27" s="109" t="s">
        <v>110</v>
      </c>
      <c r="I27" s="109"/>
      <c r="J27" s="109"/>
      <c r="K27" s="109"/>
      <c r="L27" s="109"/>
      <c r="M27" s="109" t="s">
        <v>38</v>
      </c>
      <c r="N27" s="109" t="s">
        <v>106</v>
      </c>
      <c r="O27" s="109" t="s">
        <v>40</v>
      </c>
      <c r="P27" s="141" t="s">
        <v>111</v>
      </c>
      <c r="Q27" s="297">
        <v>20000000000</v>
      </c>
      <c r="R27" s="297">
        <v>0</v>
      </c>
      <c r="S27" s="297">
        <v>0</v>
      </c>
      <c r="T27" s="718">
        <v>20000000000</v>
      </c>
      <c r="U27" s="297">
        <v>0</v>
      </c>
      <c r="V27" s="297">
        <v>4354172010</v>
      </c>
      <c r="W27" s="297">
        <v>15645827990</v>
      </c>
      <c r="X27" s="718">
        <v>1070110343.33</v>
      </c>
      <c r="Y27" s="718">
        <v>0</v>
      </c>
      <c r="Z27" s="297">
        <v>0</v>
      </c>
      <c r="AA27" s="297">
        <v>0</v>
      </c>
    </row>
    <row r="28" spans="1:27" ht="45" x14ac:dyDescent="0.25">
      <c r="A28" s="109" t="s">
        <v>33</v>
      </c>
      <c r="B28" s="141" t="s">
        <v>34</v>
      </c>
      <c r="C28" s="299" t="s">
        <v>112</v>
      </c>
      <c r="D28" s="109" t="s">
        <v>103</v>
      </c>
      <c r="E28" s="109" t="s">
        <v>113</v>
      </c>
      <c r="F28" s="109" t="s">
        <v>105</v>
      </c>
      <c r="G28" s="109" t="s">
        <v>114</v>
      </c>
      <c r="H28" s="109" t="s">
        <v>115</v>
      </c>
      <c r="I28" s="109"/>
      <c r="J28" s="109"/>
      <c r="K28" s="109"/>
      <c r="L28" s="109"/>
      <c r="M28" s="109" t="s">
        <v>38</v>
      </c>
      <c r="N28" s="109" t="s">
        <v>39</v>
      </c>
      <c r="O28" s="109" t="s">
        <v>40</v>
      </c>
      <c r="P28" s="141" t="s">
        <v>116</v>
      </c>
      <c r="Q28" s="297">
        <v>500000000</v>
      </c>
      <c r="R28" s="297">
        <v>0</v>
      </c>
      <c r="S28" s="297">
        <v>0</v>
      </c>
      <c r="T28" s="718">
        <v>500000000</v>
      </c>
      <c r="U28" s="297">
        <v>0</v>
      </c>
      <c r="V28" s="297">
        <v>112070000</v>
      </c>
      <c r="W28" s="297">
        <v>387930000</v>
      </c>
      <c r="X28" s="718">
        <v>0</v>
      </c>
      <c r="Y28" s="718">
        <v>0</v>
      </c>
      <c r="Z28" s="297">
        <v>0</v>
      </c>
      <c r="AA28" s="297">
        <v>0</v>
      </c>
    </row>
    <row r="29" spans="1:27" ht="33.75" x14ac:dyDescent="0.25">
      <c r="A29" s="109" t="s">
        <v>33</v>
      </c>
      <c r="B29" s="141" t="s">
        <v>34</v>
      </c>
      <c r="C29" s="299" t="s">
        <v>117</v>
      </c>
      <c r="D29" s="109" t="s">
        <v>103</v>
      </c>
      <c r="E29" s="109" t="s">
        <v>113</v>
      </c>
      <c r="F29" s="109" t="s">
        <v>105</v>
      </c>
      <c r="G29" s="109" t="s">
        <v>114</v>
      </c>
      <c r="H29" s="109" t="s">
        <v>118</v>
      </c>
      <c r="I29" s="109"/>
      <c r="J29" s="109"/>
      <c r="K29" s="109"/>
      <c r="L29" s="109"/>
      <c r="M29" s="109" t="s">
        <v>38</v>
      </c>
      <c r="N29" s="109" t="s">
        <v>39</v>
      </c>
      <c r="O29" s="109" t="s">
        <v>40</v>
      </c>
      <c r="P29" s="141" t="s">
        <v>119</v>
      </c>
      <c r="Q29" s="297">
        <v>500000000</v>
      </c>
      <c r="R29" s="297">
        <v>0</v>
      </c>
      <c r="S29" s="297">
        <v>0</v>
      </c>
      <c r="T29" s="718">
        <v>500000000</v>
      </c>
      <c r="U29" s="297">
        <v>0</v>
      </c>
      <c r="V29" s="297">
        <v>1330000</v>
      </c>
      <c r="W29" s="297">
        <v>498670000</v>
      </c>
      <c r="X29" s="718">
        <v>0</v>
      </c>
      <c r="Y29" s="718">
        <v>0</v>
      </c>
      <c r="Z29" s="297">
        <v>0</v>
      </c>
      <c r="AA29" s="297">
        <v>0</v>
      </c>
    </row>
    <row r="30" spans="1:27" ht="45" x14ac:dyDescent="0.25">
      <c r="A30" s="109" t="s">
        <v>33</v>
      </c>
      <c r="B30" s="141" t="s">
        <v>34</v>
      </c>
      <c r="C30" s="299" t="s">
        <v>120</v>
      </c>
      <c r="D30" s="109" t="s">
        <v>103</v>
      </c>
      <c r="E30" s="109" t="s">
        <v>113</v>
      </c>
      <c r="F30" s="109" t="s">
        <v>105</v>
      </c>
      <c r="G30" s="109" t="s">
        <v>106</v>
      </c>
      <c r="H30" s="109" t="s">
        <v>115</v>
      </c>
      <c r="I30" s="109"/>
      <c r="J30" s="109"/>
      <c r="K30" s="109"/>
      <c r="L30" s="109"/>
      <c r="M30" s="109" t="s">
        <v>38</v>
      </c>
      <c r="N30" s="109" t="s">
        <v>39</v>
      </c>
      <c r="O30" s="109" t="s">
        <v>40</v>
      </c>
      <c r="P30" s="141" t="s">
        <v>116</v>
      </c>
      <c r="Q30" s="297">
        <v>2000826322</v>
      </c>
      <c r="R30" s="297">
        <v>0</v>
      </c>
      <c r="S30" s="297">
        <v>0</v>
      </c>
      <c r="T30" s="718">
        <v>2000826322</v>
      </c>
      <c r="U30" s="297">
        <v>0</v>
      </c>
      <c r="V30" s="297">
        <v>1023733333</v>
      </c>
      <c r="W30" s="297">
        <v>977092989</v>
      </c>
      <c r="X30" s="718">
        <v>137600000</v>
      </c>
      <c r="Y30" s="718">
        <v>0</v>
      </c>
      <c r="Z30" s="297">
        <v>0</v>
      </c>
      <c r="AA30" s="297">
        <v>0</v>
      </c>
    </row>
    <row r="31" spans="1:27" ht="45" x14ac:dyDescent="0.25">
      <c r="A31" s="109" t="s">
        <v>33</v>
      </c>
      <c r="B31" s="141" t="s">
        <v>34</v>
      </c>
      <c r="C31" s="299" t="s">
        <v>121</v>
      </c>
      <c r="D31" s="109" t="s">
        <v>103</v>
      </c>
      <c r="E31" s="109" t="s">
        <v>113</v>
      </c>
      <c r="F31" s="109" t="s">
        <v>105</v>
      </c>
      <c r="G31" s="109" t="s">
        <v>122</v>
      </c>
      <c r="H31" s="109" t="s">
        <v>123</v>
      </c>
      <c r="I31" s="109"/>
      <c r="J31" s="109"/>
      <c r="K31" s="109"/>
      <c r="L31" s="109"/>
      <c r="M31" s="109" t="s">
        <v>38</v>
      </c>
      <c r="N31" s="109" t="s">
        <v>39</v>
      </c>
      <c r="O31" s="109" t="s">
        <v>40</v>
      </c>
      <c r="P31" s="141" t="s">
        <v>124</v>
      </c>
      <c r="Q31" s="297">
        <v>1000000000</v>
      </c>
      <c r="R31" s="297">
        <v>0</v>
      </c>
      <c r="S31" s="297">
        <v>0</v>
      </c>
      <c r="T31" s="718">
        <v>1000000000</v>
      </c>
      <c r="U31" s="297">
        <v>0</v>
      </c>
      <c r="V31" s="297">
        <v>0</v>
      </c>
      <c r="W31" s="297">
        <v>1000000000</v>
      </c>
      <c r="X31" s="718">
        <v>0</v>
      </c>
      <c r="Y31" s="718">
        <v>0</v>
      </c>
      <c r="Z31" s="297">
        <v>0</v>
      </c>
      <c r="AA31" s="297">
        <v>0</v>
      </c>
    </row>
    <row r="32" spans="1:27" ht="45" x14ac:dyDescent="0.25">
      <c r="A32" s="109" t="s">
        <v>33</v>
      </c>
      <c r="B32" s="141" t="s">
        <v>34</v>
      </c>
      <c r="C32" s="299" t="s">
        <v>125</v>
      </c>
      <c r="D32" s="109" t="s">
        <v>103</v>
      </c>
      <c r="E32" s="109" t="s">
        <v>113</v>
      </c>
      <c r="F32" s="109" t="s">
        <v>105</v>
      </c>
      <c r="G32" s="109" t="s">
        <v>122</v>
      </c>
      <c r="H32" s="109" t="s">
        <v>126</v>
      </c>
      <c r="I32" s="109"/>
      <c r="J32" s="109"/>
      <c r="K32" s="109"/>
      <c r="L32" s="109"/>
      <c r="M32" s="109" t="s">
        <v>38</v>
      </c>
      <c r="N32" s="109" t="s">
        <v>39</v>
      </c>
      <c r="O32" s="109" t="s">
        <v>40</v>
      </c>
      <c r="P32" s="141" t="s">
        <v>127</v>
      </c>
      <c r="Q32" s="297">
        <v>1000000000</v>
      </c>
      <c r="R32" s="297">
        <v>0</v>
      </c>
      <c r="S32" s="297">
        <v>0</v>
      </c>
      <c r="T32" s="718">
        <v>1000000000</v>
      </c>
      <c r="U32" s="297">
        <v>0</v>
      </c>
      <c r="V32" s="297">
        <v>0</v>
      </c>
      <c r="W32" s="297">
        <v>1000000000</v>
      </c>
      <c r="X32" s="718">
        <v>0</v>
      </c>
      <c r="Y32" s="718">
        <v>0</v>
      </c>
      <c r="Z32" s="297">
        <v>0</v>
      </c>
      <c r="AA32" s="297">
        <v>0</v>
      </c>
    </row>
    <row r="33" spans="1:27" ht="101.25" x14ac:dyDescent="0.25">
      <c r="A33" s="109" t="s">
        <v>33</v>
      </c>
      <c r="B33" s="141" t="s">
        <v>34</v>
      </c>
      <c r="C33" s="299" t="s">
        <v>128</v>
      </c>
      <c r="D33" s="109" t="s">
        <v>103</v>
      </c>
      <c r="E33" s="109" t="s">
        <v>113</v>
      </c>
      <c r="F33" s="109" t="s">
        <v>105</v>
      </c>
      <c r="G33" s="109" t="s">
        <v>122</v>
      </c>
      <c r="H33" s="109" t="s">
        <v>129</v>
      </c>
      <c r="I33" s="109"/>
      <c r="J33" s="109"/>
      <c r="K33" s="109"/>
      <c r="L33" s="109"/>
      <c r="M33" s="109" t="s">
        <v>38</v>
      </c>
      <c r="N33" s="109" t="s">
        <v>39</v>
      </c>
      <c r="O33" s="109" t="s">
        <v>40</v>
      </c>
      <c r="P33" s="141" t="s">
        <v>130</v>
      </c>
      <c r="Q33" s="297">
        <v>500000000</v>
      </c>
      <c r="R33" s="297">
        <v>0</v>
      </c>
      <c r="S33" s="297">
        <v>0</v>
      </c>
      <c r="T33" s="718">
        <v>500000000</v>
      </c>
      <c r="U33" s="297">
        <v>0</v>
      </c>
      <c r="V33" s="297">
        <v>0</v>
      </c>
      <c r="W33" s="297">
        <v>500000000</v>
      </c>
      <c r="X33" s="718">
        <v>0</v>
      </c>
      <c r="Y33" s="718">
        <v>0</v>
      </c>
      <c r="Z33" s="297">
        <v>0</v>
      </c>
      <c r="AA33" s="297">
        <v>0</v>
      </c>
    </row>
    <row r="34" spans="1:27" ht="33.75" x14ac:dyDescent="0.25">
      <c r="A34" s="109" t="s">
        <v>33</v>
      </c>
      <c r="B34" s="141" t="s">
        <v>34</v>
      </c>
      <c r="C34" s="299" t="s">
        <v>131</v>
      </c>
      <c r="D34" s="109" t="s">
        <v>103</v>
      </c>
      <c r="E34" s="109" t="s">
        <v>113</v>
      </c>
      <c r="F34" s="109" t="s">
        <v>105</v>
      </c>
      <c r="G34" s="109" t="s">
        <v>122</v>
      </c>
      <c r="H34" s="109" t="s">
        <v>118</v>
      </c>
      <c r="I34" s="109"/>
      <c r="J34" s="109"/>
      <c r="K34" s="109"/>
      <c r="L34" s="109"/>
      <c r="M34" s="109" t="s">
        <v>38</v>
      </c>
      <c r="N34" s="109" t="s">
        <v>39</v>
      </c>
      <c r="O34" s="109" t="s">
        <v>40</v>
      </c>
      <c r="P34" s="141" t="s">
        <v>119</v>
      </c>
      <c r="Q34" s="297">
        <v>500000000</v>
      </c>
      <c r="R34" s="297">
        <v>0</v>
      </c>
      <c r="S34" s="297">
        <v>0</v>
      </c>
      <c r="T34" s="718">
        <v>500000000</v>
      </c>
      <c r="U34" s="297">
        <v>0</v>
      </c>
      <c r="V34" s="297">
        <v>0</v>
      </c>
      <c r="W34" s="297">
        <v>500000000</v>
      </c>
      <c r="X34" s="718">
        <v>0</v>
      </c>
      <c r="Y34" s="718">
        <v>0</v>
      </c>
      <c r="Z34" s="297">
        <v>0</v>
      </c>
      <c r="AA34" s="297">
        <v>0</v>
      </c>
    </row>
    <row r="35" spans="1:27" ht="45" x14ac:dyDescent="0.25">
      <c r="A35" s="109" t="s">
        <v>33</v>
      </c>
      <c r="B35" s="141" t="s">
        <v>34</v>
      </c>
      <c r="C35" s="299" t="s">
        <v>132</v>
      </c>
      <c r="D35" s="109" t="s">
        <v>103</v>
      </c>
      <c r="E35" s="109" t="s">
        <v>113</v>
      </c>
      <c r="F35" s="109" t="s">
        <v>105</v>
      </c>
      <c r="G35" s="109" t="s">
        <v>133</v>
      </c>
      <c r="H35" s="109" t="s">
        <v>115</v>
      </c>
      <c r="I35" s="109"/>
      <c r="J35" s="109"/>
      <c r="K35" s="109"/>
      <c r="L35" s="109"/>
      <c r="M35" s="109" t="s">
        <v>38</v>
      </c>
      <c r="N35" s="109" t="s">
        <v>39</v>
      </c>
      <c r="O35" s="109" t="s">
        <v>40</v>
      </c>
      <c r="P35" s="141" t="s">
        <v>116</v>
      </c>
      <c r="Q35" s="297">
        <v>1000000000</v>
      </c>
      <c r="R35" s="297">
        <v>0</v>
      </c>
      <c r="S35" s="297">
        <v>0</v>
      </c>
      <c r="T35" s="718">
        <v>1000000000</v>
      </c>
      <c r="U35" s="297">
        <v>0</v>
      </c>
      <c r="V35" s="297">
        <v>822876082</v>
      </c>
      <c r="W35" s="297">
        <v>177123918</v>
      </c>
      <c r="X35" s="718">
        <v>70266667</v>
      </c>
      <c r="Y35" s="718">
        <v>0</v>
      </c>
      <c r="Z35" s="297">
        <v>0</v>
      </c>
      <c r="AA35" s="297">
        <v>0</v>
      </c>
    </row>
    <row r="36" spans="1:27" s="419" customFormat="1" ht="56.25" x14ac:dyDescent="0.25">
      <c r="A36" s="719" t="s">
        <v>134</v>
      </c>
      <c r="B36" s="720" t="s">
        <v>135</v>
      </c>
      <c r="C36" s="721" t="s">
        <v>81</v>
      </c>
      <c r="D36" s="719" t="s">
        <v>36</v>
      </c>
      <c r="E36" s="719" t="s">
        <v>46</v>
      </c>
      <c r="F36" s="719" t="s">
        <v>75</v>
      </c>
      <c r="G36" s="719" t="s">
        <v>37</v>
      </c>
      <c r="H36" s="719" t="s">
        <v>82</v>
      </c>
      <c r="I36" s="719"/>
      <c r="J36" s="719"/>
      <c r="K36" s="719"/>
      <c r="L36" s="719"/>
      <c r="M36" s="719" t="s">
        <v>38</v>
      </c>
      <c r="N36" s="719" t="s">
        <v>39</v>
      </c>
      <c r="O36" s="719" t="s">
        <v>40</v>
      </c>
      <c r="P36" s="720" t="s">
        <v>83</v>
      </c>
      <c r="Q36" s="718">
        <v>13158276991</v>
      </c>
      <c r="R36" s="718">
        <v>0</v>
      </c>
      <c r="S36" s="718">
        <v>0</v>
      </c>
      <c r="T36" s="718">
        <v>13158276991</v>
      </c>
      <c r="U36" s="718">
        <v>0</v>
      </c>
      <c r="V36" s="718">
        <v>10666809179</v>
      </c>
      <c r="W36" s="718">
        <v>2491467812</v>
      </c>
      <c r="X36" s="718">
        <v>883623024</v>
      </c>
      <c r="Y36" s="718">
        <v>0</v>
      </c>
      <c r="Z36" s="718">
        <v>0</v>
      </c>
      <c r="AA36" s="718">
        <v>0</v>
      </c>
    </row>
    <row r="37" spans="1:27" s="419" customFormat="1" ht="56.25" x14ac:dyDescent="0.25">
      <c r="A37" s="719" t="s">
        <v>136</v>
      </c>
      <c r="B37" s="720" t="s">
        <v>137</v>
      </c>
      <c r="C37" s="721" t="s">
        <v>81</v>
      </c>
      <c r="D37" s="719" t="s">
        <v>36</v>
      </c>
      <c r="E37" s="719" t="s">
        <v>46</v>
      </c>
      <c r="F37" s="719" t="s">
        <v>75</v>
      </c>
      <c r="G37" s="719" t="s">
        <v>37</v>
      </c>
      <c r="H37" s="719" t="s">
        <v>82</v>
      </c>
      <c r="I37" s="719"/>
      <c r="J37" s="719"/>
      <c r="K37" s="719"/>
      <c r="L37" s="719"/>
      <c r="M37" s="719" t="s">
        <v>38</v>
      </c>
      <c r="N37" s="719" t="s">
        <v>39</v>
      </c>
      <c r="O37" s="719" t="s">
        <v>40</v>
      </c>
      <c r="P37" s="720" t="s">
        <v>83</v>
      </c>
      <c r="Q37" s="718">
        <v>10400034000</v>
      </c>
      <c r="R37" s="718">
        <v>0</v>
      </c>
      <c r="S37" s="718">
        <v>0</v>
      </c>
      <c r="T37" s="718">
        <v>10400034000</v>
      </c>
      <c r="U37" s="718">
        <v>0</v>
      </c>
      <c r="V37" s="718">
        <v>10200034001</v>
      </c>
      <c r="W37" s="718">
        <v>199999999</v>
      </c>
      <c r="X37" s="718">
        <v>0</v>
      </c>
      <c r="Y37" s="718">
        <v>0</v>
      </c>
      <c r="Z37" s="718">
        <v>0</v>
      </c>
      <c r="AA37" s="718">
        <v>0</v>
      </c>
    </row>
    <row r="38" spans="1:27" s="419" customFormat="1" ht="56.25" x14ac:dyDescent="0.25">
      <c r="A38" s="719" t="s">
        <v>138</v>
      </c>
      <c r="B38" s="720" t="s">
        <v>139</v>
      </c>
      <c r="C38" s="721" t="s">
        <v>81</v>
      </c>
      <c r="D38" s="719" t="s">
        <v>36</v>
      </c>
      <c r="E38" s="719" t="s">
        <v>46</v>
      </c>
      <c r="F38" s="719" t="s">
        <v>75</v>
      </c>
      <c r="G38" s="719" t="s">
        <v>37</v>
      </c>
      <c r="H38" s="719" t="s">
        <v>82</v>
      </c>
      <c r="I38" s="719"/>
      <c r="J38" s="719"/>
      <c r="K38" s="719"/>
      <c r="L38" s="719"/>
      <c r="M38" s="719" t="s">
        <v>38</v>
      </c>
      <c r="N38" s="719" t="s">
        <v>39</v>
      </c>
      <c r="O38" s="719" t="s">
        <v>40</v>
      </c>
      <c r="P38" s="720" t="s">
        <v>83</v>
      </c>
      <c r="Q38" s="718">
        <v>14368420725</v>
      </c>
      <c r="R38" s="718">
        <v>0</v>
      </c>
      <c r="S38" s="718">
        <v>0</v>
      </c>
      <c r="T38" s="718">
        <v>14368420725</v>
      </c>
      <c r="U38" s="718">
        <v>0</v>
      </c>
      <c r="V38" s="718">
        <v>0</v>
      </c>
      <c r="W38" s="718">
        <v>14368420725</v>
      </c>
      <c r="X38" s="718">
        <v>0</v>
      </c>
      <c r="Y38" s="718">
        <v>0</v>
      </c>
      <c r="Z38" s="718">
        <v>0</v>
      </c>
      <c r="AA38" s="718">
        <v>0</v>
      </c>
    </row>
    <row r="39" spans="1:27" x14ac:dyDescent="0.25">
      <c r="A39" s="109" t="s">
        <v>1</v>
      </c>
      <c r="B39" s="141" t="s">
        <v>1</v>
      </c>
      <c r="C39" s="299" t="s">
        <v>1</v>
      </c>
      <c r="D39" s="109" t="s">
        <v>1</v>
      </c>
      <c r="E39" s="109" t="s">
        <v>1</v>
      </c>
      <c r="F39" s="109" t="s">
        <v>1</v>
      </c>
      <c r="G39" s="109" t="s">
        <v>1</v>
      </c>
      <c r="H39" s="109" t="s">
        <v>1</v>
      </c>
      <c r="I39" s="109" t="s">
        <v>1</v>
      </c>
      <c r="J39" s="109" t="s">
        <v>1</v>
      </c>
      <c r="K39" s="109" t="s">
        <v>1</v>
      </c>
      <c r="L39" s="109" t="s">
        <v>1</v>
      </c>
      <c r="M39" s="109" t="s">
        <v>1</v>
      </c>
      <c r="N39" s="109" t="s">
        <v>1</v>
      </c>
      <c r="O39" s="109" t="s">
        <v>1</v>
      </c>
      <c r="P39" s="141" t="s">
        <v>1</v>
      </c>
      <c r="Q39" s="297">
        <v>335531446760</v>
      </c>
      <c r="R39" s="297">
        <v>6275079562</v>
      </c>
      <c r="S39" s="297">
        <v>0</v>
      </c>
      <c r="T39" s="718">
        <v>341806526322</v>
      </c>
      <c r="U39" s="297">
        <v>0</v>
      </c>
      <c r="V39" s="297">
        <v>184804016248.51001</v>
      </c>
      <c r="W39" s="297">
        <v>157002510073.48999</v>
      </c>
      <c r="X39" s="718">
        <v>8976912732.8400002</v>
      </c>
      <c r="Y39" s="718">
        <v>0</v>
      </c>
      <c r="Z39" s="297">
        <v>0</v>
      </c>
      <c r="AA39" s="297">
        <v>0</v>
      </c>
    </row>
    <row r="40" spans="1:27" x14ac:dyDescent="0.25">
      <c r="A40" s="109" t="s">
        <v>1</v>
      </c>
      <c r="B40" s="722" t="s">
        <v>1</v>
      </c>
      <c r="C40" s="299" t="s">
        <v>1</v>
      </c>
      <c r="D40" s="109" t="s">
        <v>1</v>
      </c>
      <c r="E40" s="109" t="s">
        <v>1</v>
      </c>
      <c r="F40" s="109" t="s">
        <v>1</v>
      </c>
      <c r="G40" s="109" t="s">
        <v>1</v>
      </c>
      <c r="H40" s="109" t="s">
        <v>1</v>
      </c>
      <c r="I40" s="109" t="s">
        <v>1</v>
      </c>
      <c r="J40" s="109" t="s">
        <v>1</v>
      </c>
      <c r="K40" s="109" t="s">
        <v>1</v>
      </c>
      <c r="L40" s="109" t="s">
        <v>1</v>
      </c>
      <c r="M40" s="109" t="s">
        <v>1</v>
      </c>
      <c r="N40" s="109" t="s">
        <v>1</v>
      </c>
      <c r="O40" s="109" t="s">
        <v>1</v>
      </c>
      <c r="P40" s="141" t="s">
        <v>1</v>
      </c>
      <c r="Q40" s="723" t="s">
        <v>1</v>
      </c>
      <c r="R40" s="723" t="s">
        <v>1</v>
      </c>
      <c r="S40" s="723" t="s">
        <v>1</v>
      </c>
      <c r="T40" s="724" t="s">
        <v>1</v>
      </c>
      <c r="U40" s="723" t="s">
        <v>1</v>
      </c>
      <c r="V40" s="723" t="s">
        <v>1</v>
      </c>
      <c r="W40" s="723" t="s">
        <v>1</v>
      </c>
      <c r="X40" s="724" t="s">
        <v>1</v>
      </c>
      <c r="Y40" s="724" t="s">
        <v>1</v>
      </c>
      <c r="Z40" s="723" t="s">
        <v>1</v>
      </c>
      <c r="AA40" s="723" t="s">
        <v>1</v>
      </c>
    </row>
    <row r="41" spans="1:27" ht="33.950000000000003" customHeight="1" x14ac:dyDescent="0.25">
      <c r="A41" s="298"/>
      <c r="B41" s="298"/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8"/>
      <c r="N41" s="298"/>
      <c r="O41" s="298"/>
      <c r="P41" s="298"/>
      <c r="Q41" s="298"/>
      <c r="R41" s="298"/>
      <c r="S41" s="298"/>
      <c r="T41" s="725"/>
      <c r="U41" s="298"/>
      <c r="V41" s="298"/>
      <c r="W41" s="298"/>
      <c r="X41" s="725"/>
      <c r="Y41" s="725"/>
      <c r="Z41" s="298"/>
      <c r="AA41" s="298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>
    <tabColor rgb="FFFFFF00"/>
  </sheetPr>
  <dimension ref="A3:U92"/>
  <sheetViews>
    <sheetView tabSelected="1" topLeftCell="A13" zoomScaleNormal="100" workbookViewId="0">
      <selection activeCell="N19" sqref="N19"/>
    </sheetView>
  </sheetViews>
  <sheetFormatPr baseColWidth="10" defaultColWidth="9.140625" defaultRowHeight="15" x14ac:dyDescent="0.25"/>
  <cols>
    <col min="1" max="1" width="40.28515625" customWidth="1"/>
    <col min="2" max="2" width="18.42578125" customWidth="1"/>
    <col min="3" max="3" width="20.5703125" hidden="1" customWidth="1"/>
    <col min="4" max="4" width="19.28515625" customWidth="1"/>
    <col min="5" max="6" width="17" customWidth="1"/>
    <col min="7" max="7" width="20.85546875" customWidth="1"/>
    <col min="8" max="8" width="15.28515625" hidden="1" customWidth="1"/>
    <col min="9" max="9" width="16.140625" hidden="1" customWidth="1"/>
    <col min="10" max="10" width="16.42578125" hidden="1" customWidth="1"/>
    <col min="11" max="11" width="21" customWidth="1"/>
    <col min="12" max="12" width="11.28515625" customWidth="1"/>
    <col min="13" max="13" width="18.28515625" hidden="1" customWidth="1"/>
    <col min="14" max="14" width="18.7109375" customWidth="1"/>
    <col min="15" max="15" width="17.28515625" hidden="1" customWidth="1"/>
    <col min="16" max="16" width="14.85546875" customWidth="1"/>
    <col min="17" max="17" width="15" hidden="1" customWidth="1"/>
    <col min="18" max="18" width="14.7109375" customWidth="1"/>
    <col min="19" max="19" width="18.5703125" customWidth="1"/>
    <col min="20" max="20" width="16.140625" customWidth="1"/>
    <col min="21" max="25" width="9.140625" customWidth="1"/>
  </cols>
  <sheetData>
    <row r="3" spans="1:21" ht="40.5" customHeight="1" x14ac:dyDescent="0.55000000000000004">
      <c r="A3" s="727" t="s">
        <v>289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  <c r="M3" s="727"/>
      <c r="N3" s="727"/>
      <c r="O3" s="727"/>
      <c r="P3" s="727"/>
      <c r="Q3" s="312"/>
    </row>
    <row r="4" spans="1:21" ht="30.75" customHeight="1" x14ac:dyDescent="0.5">
      <c r="A4" s="728">
        <v>46022</v>
      </c>
      <c r="B4" s="728"/>
      <c r="C4" s="728"/>
      <c r="D4" s="728"/>
      <c r="E4" s="728"/>
      <c r="F4" s="728"/>
      <c r="G4" s="728"/>
      <c r="H4" s="728"/>
      <c r="I4" s="728"/>
      <c r="J4" s="728"/>
      <c r="K4" s="728"/>
      <c r="L4" s="728"/>
      <c r="M4" s="728"/>
      <c r="N4" s="728"/>
      <c r="O4" s="728"/>
      <c r="P4" s="728"/>
    </row>
    <row r="5" spans="1:21" ht="30.75" customHeight="1" x14ac:dyDescent="0.5">
      <c r="A5" s="733"/>
      <c r="B5" s="728"/>
      <c r="C5" s="728"/>
      <c r="D5" s="728"/>
      <c r="E5" s="728"/>
      <c r="F5" s="728"/>
      <c r="G5" s="728"/>
      <c r="H5" s="728"/>
      <c r="I5" s="728"/>
      <c r="J5" s="728"/>
      <c r="K5" s="728"/>
      <c r="L5" s="728"/>
      <c r="M5" s="728"/>
      <c r="N5" s="728"/>
      <c r="O5" s="728"/>
      <c r="P5" s="728"/>
      <c r="Q5" s="728"/>
    </row>
    <row r="6" spans="1:21" ht="24.75" customHeight="1" x14ac:dyDescent="0.25">
      <c r="A6" s="729" t="s">
        <v>290</v>
      </c>
      <c r="B6" s="730"/>
      <c r="C6" s="730"/>
      <c r="D6" s="730"/>
      <c r="E6" s="730"/>
      <c r="F6" s="730"/>
      <c r="G6" s="730"/>
      <c r="H6" s="730"/>
      <c r="I6" s="730"/>
      <c r="J6" s="730"/>
      <c r="K6" s="730"/>
      <c r="L6" s="730"/>
      <c r="M6" s="730"/>
      <c r="N6" s="730"/>
      <c r="O6" s="730"/>
      <c r="P6" s="730"/>
      <c r="Q6" s="730"/>
    </row>
    <row r="7" spans="1:21" ht="22.5" customHeight="1" thickBot="1" x14ac:dyDescent="0.3">
      <c r="A7" s="731" t="s">
        <v>291</v>
      </c>
      <c r="B7" s="732"/>
      <c r="C7" s="732"/>
      <c r="D7" s="732"/>
      <c r="E7" s="732"/>
      <c r="F7" s="732"/>
      <c r="G7" s="732"/>
      <c r="H7" s="732"/>
      <c r="I7" s="732"/>
      <c r="J7" s="732"/>
      <c r="K7" s="732"/>
      <c r="L7" s="732"/>
      <c r="M7" s="732"/>
      <c r="N7" s="732"/>
      <c r="O7" s="732"/>
      <c r="P7" s="732"/>
      <c r="Q7" s="732"/>
    </row>
    <row r="8" spans="1:21" s="115" customFormat="1" ht="80.25" customHeight="1" thickBot="1" x14ac:dyDescent="0.25">
      <c r="A8" s="301" t="s">
        <v>292</v>
      </c>
      <c r="B8" s="302" t="s">
        <v>293</v>
      </c>
      <c r="C8" s="306" t="s">
        <v>294</v>
      </c>
      <c r="D8" s="306" t="s">
        <v>288</v>
      </c>
      <c r="E8" s="306" t="s">
        <v>295</v>
      </c>
      <c r="F8" s="306" t="s">
        <v>296</v>
      </c>
      <c r="G8" s="587" t="s">
        <v>297</v>
      </c>
      <c r="H8" s="306" t="s">
        <v>27</v>
      </c>
      <c r="I8" s="306" t="s">
        <v>218</v>
      </c>
      <c r="J8" s="306" t="s">
        <v>285</v>
      </c>
      <c r="K8" s="306" t="s">
        <v>29</v>
      </c>
      <c r="L8" s="307" t="s">
        <v>298</v>
      </c>
      <c r="M8" s="307" t="s">
        <v>299</v>
      </c>
      <c r="N8" s="306" t="s">
        <v>220</v>
      </c>
      <c r="O8" s="306" t="s">
        <v>300</v>
      </c>
      <c r="P8" s="588" t="s">
        <v>301</v>
      </c>
      <c r="Q8" s="386" t="s">
        <v>32</v>
      </c>
    </row>
    <row r="9" spans="1:21" ht="30" customHeight="1" x14ac:dyDescent="0.25">
      <c r="A9" s="272" t="s">
        <v>222</v>
      </c>
      <c r="B9" s="195">
        <v>60602.600000000006</v>
      </c>
      <c r="C9" s="157">
        <v>60602.600000000006</v>
      </c>
      <c r="D9" s="157">
        <v>200</v>
      </c>
      <c r="E9" s="157">
        <v>200</v>
      </c>
      <c r="F9" s="157">
        <v>0</v>
      </c>
      <c r="G9" s="157">
        <v>60602.600000000006</v>
      </c>
      <c r="H9" s="157">
        <v>52357.074355999997</v>
      </c>
      <c r="I9" s="45">
        <v>0.86394105790840647</v>
      </c>
      <c r="J9" s="159">
        <v>8245.5256440000085</v>
      </c>
      <c r="K9" s="157">
        <v>52357.074355999997</v>
      </c>
      <c r="L9" s="45">
        <v>0.86394105790840647</v>
      </c>
      <c r="M9" s="45" t="s">
        <v>302</v>
      </c>
      <c r="N9" s="157">
        <v>52355.983973999995</v>
      </c>
      <c r="O9" s="45" t="s">
        <v>302</v>
      </c>
      <c r="P9" s="589">
        <v>0.86392306557804432</v>
      </c>
      <c r="Q9" s="582" t="e">
        <v>#REF!</v>
      </c>
      <c r="S9" s="47"/>
    </row>
    <row r="10" spans="1:21" ht="42" customHeight="1" x14ac:dyDescent="0.25">
      <c r="A10" s="273" t="s">
        <v>223</v>
      </c>
      <c r="B10" s="157">
        <v>13507.3</v>
      </c>
      <c r="C10" s="157">
        <v>33383.053757000001</v>
      </c>
      <c r="D10" s="157">
        <v>21700</v>
      </c>
      <c r="E10" s="157">
        <v>36.009999999999991</v>
      </c>
      <c r="F10" s="157">
        <v>1787.793013</v>
      </c>
      <c r="G10" s="157">
        <v>33383.496986999999</v>
      </c>
      <c r="H10" s="158">
        <v>32102.809416980002</v>
      </c>
      <c r="I10" s="45">
        <v>0.9616371055878683</v>
      </c>
      <c r="J10" s="159">
        <v>1280.6875700199962</v>
      </c>
      <c r="K10" s="157">
        <v>32102.809416980002</v>
      </c>
      <c r="L10" s="45">
        <v>0.9616371055878683</v>
      </c>
      <c r="M10" s="45" t="s">
        <v>302</v>
      </c>
      <c r="N10" s="157">
        <v>13541.911443680001</v>
      </c>
      <c r="O10" s="45" t="s">
        <v>302</v>
      </c>
      <c r="P10" s="589">
        <v>0.40564688142028416</v>
      </c>
      <c r="Q10" s="583" t="e">
        <v>#REF!</v>
      </c>
      <c r="S10" s="47"/>
    </row>
    <row r="11" spans="1:21" ht="42" customHeight="1" x14ac:dyDescent="0.25">
      <c r="A11" s="273" t="s">
        <v>214</v>
      </c>
      <c r="B11" s="157">
        <v>1034083.5</v>
      </c>
      <c r="C11" s="157">
        <v>752972.40927800001</v>
      </c>
      <c r="D11" s="157">
        <v>34000</v>
      </c>
      <c r="E11" s="157">
        <v>5544</v>
      </c>
      <c r="F11" s="157">
        <v>309567.51557300007</v>
      </c>
      <c r="G11" s="157">
        <v>752971.98442699993</v>
      </c>
      <c r="H11" s="158">
        <v>733816.89174595999</v>
      </c>
      <c r="I11" s="45">
        <v>0.97456068342885738</v>
      </c>
      <c r="J11" s="159">
        <v>19155.09268103994</v>
      </c>
      <c r="K11" s="157">
        <v>733816.89174595999</v>
      </c>
      <c r="L11" s="45">
        <v>0.97456068342885738</v>
      </c>
      <c r="M11" s="398">
        <v>0.75</v>
      </c>
      <c r="N11" s="157">
        <v>542011.28861069004</v>
      </c>
      <c r="O11" s="398">
        <v>0.62</v>
      </c>
      <c r="P11" s="589">
        <v>0.71982928956268177</v>
      </c>
      <c r="Q11" s="583" t="e">
        <v>#REF!</v>
      </c>
      <c r="S11" s="47"/>
      <c r="T11" s="47"/>
      <c r="U11" s="47"/>
    </row>
    <row r="12" spans="1:21" ht="71.25" customHeight="1" x14ac:dyDescent="0.25">
      <c r="A12" s="273" t="s">
        <v>224</v>
      </c>
      <c r="B12" s="157">
        <v>3140.1</v>
      </c>
      <c r="C12" s="157">
        <v>3068.9800210000003</v>
      </c>
      <c r="D12" s="157">
        <v>122.14283</v>
      </c>
      <c r="E12" s="157">
        <v>43.066414999999999</v>
      </c>
      <c r="F12" s="157">
        <v>150.196394</v>
      </c>
      <c r="G12" s="157">
        <v>3068.9800210000003</v>
      </c>
      <c r="H12" s="157">
        <v>3067.4715210000004</v>
      </c>
      <c r="I12" s="45">
        <v>0.99950846861508458</v>
      </c>
      <c r="J12" s="159">
        <v>1.5084999999999127</v>
      </c>
      <c r="K12" s="157">
        <v>3067.4715210000004</v>
      </c>
      <c r="L12" s="45">
        <v>0.99950846861508458</v>
      </c>
      <c r="M12" s="45" t="s">
        <v>302</v>
      </c>
      <c r="N12" s="157">
        <v>3067.4715210000004</v>
      </c>
      <c r="O12" s="45" t="s">
        <v>302</v>
      </c>
      <c r="P12" s="589">
        <v>0.99950846861508458</v>
      </c>
      <c r="Q12" s="583" t="e">
        <v>#REF!</v>
      </c>
      <c r="R12" s="47"/>
      <c r="S12" s="47"/>
    </row>
    <row r="13" spans="1:21" ht="30" customHeight="1" x14ac:dyDescent="0.25">
      <c r="A13" s="274" t="s">
        <v>225</v>
      </c>
      <c r="B13" s="232">
        <v>1111333.5</v>
      </c>
      <c r="C13" s="232">
        <v>850027.04305600002</v>
      </c>
      <c r="D13" s="232">
        <v>56022.142829999997</v>
      </c>
      <c r="E13" s="232">
        <v>5823.0764150000005</v>
      </c>
      <c r="F13" s="232">
        <v>311505.50498000009</v>
      </c>
      <c r="G13" s="232">
        <v>850027.06143499992</v>
      </c>
      <c r="H13" s="232">
        <v>821344.24703993998</v>
      </c>
      <c r="I13" s="233">
        <v>0.96625658676485171</v>
      </c>
      <c r="J13" s="234">
        <v>28682.814395059948</v>
      </c>
      <c r="K13" s="232">
        <v>821344.24703993998</v>
      </c>
      <c r="L13" s="233">
        <v>0.96625658676485171</v>
      </c>
      <c r="M13" s="233">
        <v>0.75</v>
      </c>
      <c r="N13" s="232">
        <v>610976.6555493701</v>
      </c>
      <c r="O13" s="233">
        <v>0.62</v>
      </c>
      <c r="P13" s="590">
        <v>0.71877318178309602</v>
      </c>
      <c r="Q13" s="584" t="e">
        <v>#REF!</v>
      </c>
      <c r="R13" s="47"/>
      <c r="S13" s="47"/>
    </row>
    <row r="14" spans="1:21" ht="48" customHeight="1" x14ac:dyDescent="0.25">
      <c r="A14" s="273" t="s">
        <v>226</v>
      </c>
      <c r="B14" s="157">
        <v>397622.82632200001</v>
      </c>
      <c r="C14" s="157">
        <v>381036.68354599987</v>
      </c>
      <c r="D14" s="157">
        <v>10850</v>
      </c>
      <c r="E14" s="157">
        <v>10850</v>
      </c>
      <c r="F14" s="157">
        <v>16586.142776000001</v>
      </c>
      <c r="G14" s="157">
        <v>381036.68354599999</v>
      </c>
      <c r="H14" s="157">
        <v>377820.19380301994</v>
      </c>
      <c r="I14" s="45">
        <v>0.99155858246233197</v>
      </c>
      <c r="J14" s="159">
        <v>3216.4897429800476</v>
      </c>
      <c r="K14" s="157">
        <v>377820.19380301994</v>
      </c>
      <c r="L14" s="45">
        <v>0.99155858246233197</v>
      </c>
      <c r="M14" s="398">
        <v>0.75</v>
      </c>
      <c r="N14" s="157">
        <v>211828.98217846997</v>
      </c>
      <c r="O14" s="398">
        <v>0.62</v>
      </c>
      <c r="P14" s="589">
        <v>0.55592805450422544</v>
      </c>
      <c r="Q14" s="583" t="e">
        <v>#REF!</v>
      </c>
      <c r="R14" s="47"/>
      <c r="S14" s="47"/>
    </row>
    <row r="15" spans="1:21" ht="29.25" customHeight="1" x14ac:dyDescent="0.25">
      <c r="A15" s="274" t="s">
        <v>227</v>
      </c>
      <c r="B15" s="232">
        <v>397622.82632200001</v>
      </c>
      <c r="C15" s="232">
        <v>381036.68354599987</v>
      </c>
      <c r="D15" s="232">
        <v>10850</v>
      </c>
      <c r="E15" s="232">
        <v>10850</v>
      </c>
      <c r="F15" s="232">
        <v>16586.142776000001</v>
      </c>
      <c r="G15" s="232">
        <v>381036.68354599999</v>
      </c>
      <c r="H15" s="232">
        <v>377820.19380301994</v>
      </c>
      <c r="I15" s="233">
        <v>0.99155858246233197</v>
      </c>
      <c r="J15" s="234">
        <v>3216.4897429800476</v>
      </c>
      <c r="K15" s="232">
        <v>377820.19380301994</v>
      </c>
      <c r="L15" s="233">
        <v>0.99155858246233197</v>
      </c>
      <c r="M15" s="233">
        <v>0.75</v>
      </c>
      <c r="N15" s="232">
        <v>211828.98217846997</v>
      </c>
      <c r="O15" s="233">
        <v>0.62</v>
      </c>
      <c r="P15" s="590">
        <v>0.55592805450422544</v>
      </c>
      <c r="Q15" s="584" t="e">
        <v>#REF!</v>
      </c>
      <c r="R15" s="47"/>
      <c r="S15" s="47"/>
    </row>
    <row r="16" spans="1:21" ht="29.25" hidden="1" customHeight="1" x14ac:dyDescent="0.25">
      <c r="A16" s="275" t="s">
        <v>303</v>
      </c>
      <c r="B16" s="235">
        <v>1508956.326322</v>
      </c>
      <c r="C16" s="235">
        <v>1231063.726602</v>
      </c>
      <c r="D16" s="235">
        <v>66872.142829999997</v>
      </c>
      <c r="E16" s="235">
        <v>16673.076415</v>
      </c>
      <c r="F16" s="235">
        <v>328091.64775600011</v>
      </c>
      <c r="G16" s="235">
        <v>1231063.744981</v>
      </c>
      <c r="H16" s="235">
        <v>1199164.44084296</v>
      </c>
      <c r="I16" s="236">
        <v>0.97408801593898597</v>
      </c>
      <c r="J16" s="237">
        <v>31899.304138039995</v>
      </c>
      <c r="K16" s="235">
        <v>1199164.44084296</v>
      </c>
      <c r="L16" s="236">
        <v>0.97408801593898597</v>
      </c>
      <c r="M16" s="403">
        <v>0.46</v>
      </c>
      <c r="N16" s="235">
        <v>822805.63772784011</v>
      </c>
      <c r="O16" s="403">
        <v>0.17</v>
      </c>
      <c r="P16" s="591">
        <v>0.66836964461213921</v>
      </c>
      <c r="Q16" s="585" t="e">
        <v>#REF!</v>
      </c>
      <c r="S16" s="47"/>
    </row>
    <row r="17" spans="1:20" ht="38.25" hidden="1" customHeight="1" x14ac:dyDescent="0.25">
      <c r="A17" s="273" t="s">
        <v>304</v>
      </c>
      <c r="B17" s="193">
        <v>0</v>
      </c>
      <c r="C17" s="193">
        <v>0</v>
      </c>
      <c r="D17" s="194">
        <v>0</v>
      </c>
      <c r="E17" s="194">
        <v>0</v>
      </c>
      <c r="F17" s="194">
        <v>0</v>
      </c>
      <c r="G17" s="193">
        <v>0</v>
      </c>
      <c r="H17" s="158">
        <v>0</v>
      </c>
      <c r="I17" s="45">
        <v>0</v>
      </c>
      <c r="J17" s="159">
        <v>0</v>
      </c>
      <c r="K17" s="157">
        <v>0</v>
      </c>
      <c r="L17" s="45">
        <v>0</v>
      </c>
      <c r="M17" s="45" t="s">
        <v>302</v>
      </c>
      <c r="N17" s="157">
        <v>0</v>
      </c>
      <c r="O17" s="74" t="s">
        <v>302</v>
      </c>
      <c r="P17" s="589">
        <v>0</v>
      </c>
      <c r="Q17" s="583">
        <v>0</v>
      </c>
      <c r="S17" s="47"/>
    </row>
    <row r="18" spans="1:20" ht="44.25" hidden="1" customHeight="1" x14ac:dyDescent="0.25">
      <c r="A18" s="303" t="s">
        <v>305</v>
      </c>
      <c r="B18" s="235">
        <v>0</v>
      </c>
      <c r="C18" s="235">
        <v>0</v>
      </c>
      <c r="D18" s="235">
        <v>0</v>
      </c>
      <c r="E18" s="235">
        <v>0</v>
      </c>
      <c r="F18" s="235">
        <v>0</v>
      </c>
      <c r="G18" s="235">
        <v>0</v>
      </c>
      <c r="H18" s="235">
        <v>0</v>
      </c>
      <c r="I18" s="236">
        <v>0</v>
      </c>
      <c r="J18" s="237">
        <v>0</v>
      </c>
      <c r="K18" s="235">
        <v>0</v>
      </c>
      <c r="L18" s="236">
        <v>0</v>
      </c>
      <c r="M18" s="236" t="s">
        <v>302</v>
      </c>
      <c r="N18" s="235">
        <v>0</v>
      </c>
      <c r="O18" s="236" t="s">
        <v>302</v>
      </c>
      <c r="P18" s="591">
        <v>0</v>
      </c>
      <c r="Q18" s="585">
        <v>0</v>
      </c>
      <c r="S18" s="47"/>
    </row>
    <row r="19" spans="1:20" ht="29.25" customHeight="1" thickBot="1" x14ac:dyDescent="0.3">
      <c r="A19" s="276" t="s">
        <v>306</v>
      </c>
      <c r="B19" s="277">
        <v>1508956.326322</v>
      </c>
      <c r="C19" s="277">
        <v>1231063.726602</v>
      </c>
      <c r="D19" s="277">
        <v>66872.142829999997</v>
      </c>
      <c r="E19" s="277">
        <v>16673.076415</v>
      </c>
      <c r="F19" s="277">
        <v>328091.64775600011</v>
      </c>
      <c r="G19" s="277">
        <v>1231063.744981</v>
      </c>
      <c r="H19" s="277">
        <v>1199164.44084296</v>
      </c>
      <c r="I19" s="278">
        <v>0.97408801593898597</v>
      </c>
      <c r="J19" s="279">
        <v>31899.304138039937</v>
      </c>
      <c r="K19" s="277">
        <v>1199164.44084296</v>
      </c>
      <c r="L19" s="278">
        <v>0.97408801593898597</v>
      </c>
      <c r="M19" s="278">
        <v>0.46</v>
      </c>
      <c r="N19" s="277">
        <v>822805.63772784011</v>
      </c>
      <c r="O19" s="278">
        <v>0.17</v>
      </c>
      <c r="P19" s="592">
        <v>0.66836964461213921</v>
      </c>
      <c r="Q19" s="586" t="e">
        <v>#REF!</v>
      </c>
      <c r="T19" s="47"/>
    </row>
    <row r="20" spans="1:20" x14ac:dyDescent="0.25">
      <c r="A20" s="142" t="s">
        <v>307</v>
      </c>
      <c r="B20" s="142"/>
      <c r="C20" s="142"/>
      <c r="D20" s="395"/>
      <c r="E20" s="395"/>
      <c r="F20" s="395"/>
      <c r="G20" s="395"/>
      <c r="H20" s="142"/>
      <c r="I20" s="142"/>
      <c r="J20" s="142"/>
      <c r="K20" s="395"/>
      <c r="L20" s="142"/>
      <c r="M20" s="142"/>
      <c r="N20" s="142"/>
      <c r="O20" s="142"/>
      <c r="P20" s="142"/>
      <c r="Q20" s="311"/>
    </row>
    <row r="21" spans="1:20" s="107" customFormat="1" x14ac:dyDescent="0.25">
      <c r="B21" s="406"/>
      <c r="C21" s="406"/>
      <c r="D21" s="406"/>
      <c r="E21" s="406"/>
      <c r="F21" s="406"/>
      <c r="G21" s="406"/>
      <c r="H21" s="406"/>
      <c r="I21" s="407"/>
      <c r="J21" s="407"/>
      <c r="K21" s="407"/>
      <c r="L21" s="407"/>
      <c r="M21" s="407"/>
      <c r="N21" s="407"/>
      <c r="O21" s="407"/>
      <c r="P21" s="406"/>
    </row>
    <row r="22" spans="1:20" s="107" customFormat="1" ht="27" hidden="1" customHeight="1" x14ac:dyDescent="0.25">
      <c r="B22" s="406"/>
      <c r="C22" s="406"/>
      <c r="D22" s="406"/>
      <c r="E22" s="406"/>
      <c r="F22" s="406"/>
      <c r="G22" s="406"/>
      <c r="H22" s="407"/>
      <c r="I22" s="407"/>
      <c r="J22" s="407"/>
      <c r="K22" s="407"/>
      <c r="L22" s="407"/>
      <c r="M22" s="407"/>
      <c r="N22" s="407"/>
      <c r="O22" s="407"/>
      <c r="P22" s="407"/>
    </row>
    <row r="23" spans="1:20" s="107" customFormat="1" hidden="1" x14ac:dyDescent="0.25">
      <c r="A23" s="107" t="s">
        <v>308</v>
      </c>
      <c r="B23" s="408">
        <v>1508956.326322</v>
      </c>
      <c r="C23" s="408">
        <v>1231063.726602</v>
      </c>
      <c r="D23" s="408">
        <v>66872.142829999997</v>
      </c>
      <c r="E23" s="408">
        <v>16673.076415</v>
      </c>
      <c r="F23" s="408">
        <v>328091.64775600011</v>
      </c>
      <c r="G23" s="408">
        <v>1231063.744981</v>
      </c>
      <c r="H23" s="408">
        <v>1199164.44084296</v>
      </c>
      <c r="I23" s="408"/>
      <c r="J23" s="408">
        <v>31899.304138039995</v>
      </c>
      <c r="K23" s="408">
        <v>1199164.44084296</v>
      </c>
      <c r="L23" s="408"/>
      <c r="M23" s="408"/>
      <c r="N23" s="408">
        <v>822805.63772784011</v>
      </c>
      <c r="O23" s="408"/>
      <c r="P23" s="408"/>
      <c r="Q23" s="408" t="e">
        <v>#REF!</v>
      </c>
    </row>
    <row r="24" spans="1:20" s="107" customFormat="1" hidden="1" x14ac:dyDescent="0.25">
      <c r="A24" s="107" t="s">
        <v>309</v>
      </c>
      <c r="B24" s="408">
        <v>1508956.326322</v>
      </c>
      <c r="C24" s="408">
        <v>1231063.726602</v>
      </c>
      <c r="D24" s="408">
        <v>66872.142829999997</v>
      </c>
      <c r="E24" s="408">
        <v>16673.076415000003</v>
      </c>
      <c r="F24" s="408">
        <v>328091.64775600005</v>
      </c>
      <c r="G24" s="409">
        <v>1231063.744981</v>
      </c>
      <c r="H24" s="410">
        <v>1199164.44084296</v>
      </c>
      <c r="I24" s="409"/>
      <c r="J24" s="409">
        <v>31899.304138040083</v>
      </c>
      <c r="K24" s="409">
        <v>1199164.44084296</v>
      </c>
      <c r="L24" s="409"/>
      <c r="M24" s="409"/>
      <c r="N24" s="409">
        <v>822805.63772784011</v>
      </c>
      <c r="O24" s="409"/>
      <c r="P24" s="409"/>
      <c r="Q24" s="408" t="e">
        <v>#REF!</v>
      </c>
    </row>
    <row r="25" spans="1:20" s="107" customFormat="1" hidden="1" x14ac:dyDescent="0.25">
      <c r="A25" s="107" t="s">
        <v>310</v>
      </c>
      <c r="B25" s="409">
        <v>0</v>
      </c>
      <c r="C25" s="411">
        <v>0</v>
      </c>
      <c r="D25" s="411">
        <v>0</v>
      </c>
      <c r="E25" s="411">
        <v>0</v>
      </c>
      <c r="F25" s="411">
        <v>0</v>
      </c>
      <c r="G25" s="411">
        <v>0</v>
      </c>
      <c r="H25" s="409">
        <v>0</v>
      </c>
      <c r="I25" s="409"/>
      <c r="J25" s="409">
        <v>-8.7311491370201111E-11</v>
      </c>
      <c r="K25" s="411">
        <v>0</v>
      </c>
      <c r="L25" s="411"/>
      <c r="M25" s="411"/>
      <c r="N25" s="411">
        <v>0</v>
      </c>
      <c r="O25" s="411"/>
      <c r="P25" s="411">
        <v>0</v>
      </c>
      <c r="Q25" s="107" t="e">
        <v>#REF!</v>
      </c>
    </row>
    <row r="26" spans="1:20" s="107" customFormat="1" hidden="1" x14ac:dyDescent="0.25">
      <c r="G26" s="408"/>
      <c r="H26" s="408"/>
    </row>
    <row r="27" spans="1:20" s="107" customFormat="1" ht="38.25" hidden="1" customHeight="1" x14ac:dyDescent="0.25">
      <c r="E27" s="413">
        <v>387623</v>
      </c>
      <c r="F27" s="413">
        <v>387623</v>
      </c>
      <c r="G27" s="408">
        <v>6586.3164540001308</v>
      </c>
    </row>
    <row r="28" spans="1:20" s="107" customFormat="1" hidden="1" x14ac:dyDescent="0.25"/>
    <row r="29" spans="1:20" s="107" customFormat="1" hidden="1" x14ac:dyDescent="0.25">
      <c r="C29" s="412"/>
    </row>
    <row r="30" spans="1:20" s="107" customFormat="1" hidden="1" x14ac:dyDescent="0.25">
      <c r="C30" s="412"/>
    </row>
    <row r="31" spans="1:20" s="107" customFormat="1" hidden="1" x14ac:dyDescent="0.25">
      <c r="C31" s="412"/>
      <c r="K31" s="413">
        <v>1199164440842.96</v>
      </c>
      <c r="N31" s="413">
        <v>822805637727.84009</v>
      </c>
    </row>
    <row r="32" spans="1:20" s="107" customFormat="1" hidden="1" x14ac:dyDescent="0.25">
      <c r="A32" s="107" t="s">
        <v>292</v>
      </c>
      <c r="B32" s="107" t="s">
        <v>293</v>
      </c>
      <c r="C32" s="107" t="s">
        <v>294</v>
      </c>
      <c r="H32" s="107" t="s">
        <v>27</v>
      </c>
      <c r="I32" s="107" t="s">
        <v>218</v>
      </c>
      <c r="J32" s="107" t="s">
        <v>285</v>
      </c>
    </row>
    <row r="33" spans="1:11" s="107" customFormat="1" hidden="1" x14ac:dyDescent="0.25">
      <c r="A33" s="107" t="s">
        <v>225</v>
      </c>
      <c r="B33" s="107">
        <v>858542.70000000019</v>
      </c>
      <c r="C33" s="414">
        <v>850027.04305600002</v>
      </c>
      <c r="D33" s="414"/>
      <c r="E33" s="414"/>
      <c r="F33" s="414"/>
      <c r="G33" s="414"/>
      <c r="H33" s="107">
        <v>712393.97910011024</v>
      </c>
      <c r="I33" s="107">
        <v>0.84385143299512078</v>
      </c>
      <c r="J33" s="107">
        <v>131823.32177188981</v>
      </c>
    </row>
    <row r="34" spans="1:11" s="107" customFormat="1" hidden="1" x14ac:dyDescent="0.25">
      <c r="A34" s="107" t="s">
        <v>227</v>
      </c>
      <c r="B34" s="107">
        <v>593383.75031399983</v>
      </c>
      <c r="C34" s="414">
        <v>381036.68354599987</v>
      </c>
      <c r="D34" s="414"/>
      <c r="E34" s="414"/>
      <c r="F34" s="414"/>
      <c r="G34" s="414"/>
      <c r="H34" s="107">
        <v>388310.18927268998</v>
      </c>
      <c r="I34" s="107">
        <v>0.71570724480033998</v>
      </c>
      <c r="J34" s="107">
        <v>154244.31481230981</v>
      </c>
    </row>
    <row r="35" spans="1:11" s="107" customFormat="1" hidden="1" x14ac:dyDescent="0.25">
      <c r="A35" s="415" t="s">
        <v>311</v>
      </c>
      <c r="B35" s="107">
        <v>1461.8549679099999</v>
      </c>
      <c r="C35" s="414">
        <v>0</v>
      </c>
      <c r="D35" s="414"/>
      <c r="E35" s="414"/>
      <c r="F35" s="414"/>
      <c r="G35" s="414"/>
      <c r="H35" s="107">
        <v>1155.9016629100001</v>
      </c>
      <c r="I35" s="107">
        <v>0.7907088516192422</v>
      </c>
      <c r="J35" s="107">
        <v>305.95330499999977</v>
      </c>
    </row>
    <row r="36" spans="1:11" s="107" customFormat="1" ht="30" hidden="1" x14ac:dyDescent="0.25">
      <c r="A36" s="415" t="s">
        <v>312</v>
      </c>
      <c r="B36" s="107">
        <v>1453388.3052819101</v>
      </c>
      <c r="C36" s="414">
        <v>1231063.726602</v>
      </c>
      <c r="D36" s="414"/>
      <c r="E36" s="414"/>
      <c r="F36" s="414"/>
      <c r="G36" s="414"/>
      <c r="H36" s="107">
        <v>1101860.07003571</v>
      </c>
      <c r="I36" s="107">
        <v>0.79371369665198144</v>
      </c>
      <c r="J36" s="107">
        <v>286373.58988919994</v>
      </c>
    </row>
    <row r="37" spans="1:11" s="107" customFormat="1" x14ac:dyDescent="0.25">
      <c r="K37" s="408"/>
    </row>
    <row r="38" spans="1:11" s="107" customFormat="1" x14ac:dyDescent="0.25"/>
    <row r="39" spans="1:11" s="107" customFormat="1" x14ac:dyDescent="0.25">
      <c r="C39" s="416"/>
      <c r="G39" s="408"/>
    </row>
    <row r="40" spans="1:11" s="107" customFormat="1" x14ac:dyDescent="0.25"/>
    <row r="41" spans="1:11" s="107" customFormat="1" x14ac:dyDescent="0.25"/>
    <row r="42" spans="1:11" s="107" customFormat="1" ht="78" customHeight="1" x14ac:dyDescent="0.25"/>
    <row r="65" spans="1:7" x14ac:dyDescent="0.25">
      <c r="A65" t="s">
        <v>292</v>
      </c>
      <c r="B65" t="s">
        <v>293</v>
      </c>
      <c r="C65" t="s">
        <v>29</v>
      </c>
    </row>
    <row r="66" spans="1:7" x14ac:dyDescent="0.25">
      <c r="A66" t="s">
        <v>225</v>
      </c>
      <c r="B66">
        <v>858542.70000000019</v>
      </c>
      <c r="C66" s="394">
        <v>821344.24703993998</v>
      </c>
      <c r="D66" s="394"/>
      <c r="E66" s="394"/>
      <c r="F66" s="394"/>
      <c r="G66" s="394"/>
    </row>
    <row r="67" spans="1:7" x14ac:dyDescent="0.25">
      <c r="A67" t="s">
        <v>227</v>
      </c>
      <c r="B67">
        <v>593383.75031399983</v>
      </c>
      <c r="C67" s="394">
        <v>377820.19380301994</v>
      </c>
      <c r="D67" s="394"/>
      <c r="E67" s="394"/>
      <c r="F67" s="394"/>
      <c r="G67" s="394"/>
    </row>
    <row r="68" spans="1:7" x14ac:dyDescent="0.25">
      <c r="A68" s="393" t="s">
        <v>311</v>
      </c>
      <c r="B68">
        <v>1461.8549679099999</v>
      </c>
      <c r="C68" s="394">
        <v>0</v>
      </c>
      <c r="D68" s="394"/>
      <c r="E68" s="394"/>
      <c r="F68" s="394"/>
      <c r="G68" s="394"/>
    </row>
    <row r="69" spans="1:7" x14ac:dyDescent="0.25">
      <c r="C69" s="153">
        <v>1199164.44084296</v>
      </c>
    </row>
    <row r="72" spans="1:7" x14ac:dyDescent="0.25">
      <c r="A72" t="s">
        <v>292</v>
      </c>
      <c r="B72" t="s">
        <v>293</v>
      </c>
      <c r="C72" t="s">
        <v>220</v>
      </c>
    </row>
    <row r="73" spans="1:7" x14ac:dyDescent="0.25">
      <c r="A73" t="s">
        <v>225</v>
      </c>
      <c r="B73">
        <v>858542.70000000019</v>
      </c>
      <c r="C73" s="47">
        <v>610976.6555493701</v>
      </c>
    </row>
    <row r="74" spans="1:7" x14ac:dyDescent="0.25">
      <c r="A74" t="s">
        <v>227</v>
      </c>
      <c r="B74">
        <v>593383.75031399983</v>
      </c>
      <c r="C74" s="47">
        <v>211828.98217846997</v>
      </c>
    </row>
    <row r="75" spans="1:7" x14ac:dyDescent="0.25">
      <c r="A75" t="s">
        <v>311</v>
      </c>
      <c r="B75">
        <v>1461.8549679099999</v>
      </c>
      <c r="C75" s="47">
        <v>0</v>
      </c>
    </row>
    <row r="76" spans="1:7" x14ac:dyDescent="0.25">
      <c r="A76" t="s">
        <v>312</v>
      </c>
      <c r="B76">
        <v>1453388.3052819101</v>
      </c>
      <c r="C76" s="47">
        <v>822805.63772784011</v>
      </c>
    </row>
    <row r="89" spans="2:11" ht="21.75" customHeight="1" x14ac:dyDescent="0.25"/>
    <row r="90" spans="2:11" ht="29.25" customHeight="1" x14ac:dyDescent="0.25"/>
    <row r="91" spans="2:11" ht="23.25" customHeight="1" x14ac:dyDescent="0.25">
      <c r="D91" t="e">
        <v>#REF!</v>
      </c>
      <c r="G91" s="154"/>
      <c r="H91" s="154"/>
      <c r="I91" s="154"/>
      <c r="J91" s="154"/>
      <c r="K91" s="154"/>
    </row>
    <row r="92" spans="2:11" ht="23.25" customHeight="1" x14ac:dyDescent="0.25">
      <c r="B92" s="47"/>
      <c r="G92" s="154"/>
      <c r="H92" s="154"/>
      <c r="I92" s="154"/>
      <c r="J92" s="154"/>
      <c r="K92" s="154"/>
    </row>
  </sheetData>
  <mergeCells count="5">
    <mergeCell ref="A3:P3"/>
    <mergeCell ref="A4:P4"/>
    <mergeCell ref="A6:Q6"/>
    <mergeCell ref="A7:Q7"/>
    <mergeCell ref="A5:Q5"/>
  </mergeCells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57" orientation="landscape" r:id="rId1"/>
  <rowBreaks count="1" manualBreakCount="1">
    <brk id="20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>
    <tabColor rgb="FFFF0000"/>
  </sheetPr>
  <dimension ref="A2:BE296"/>
  <sheetViews>
    <sheetView zoomScale="70" zoomScaleNormal="70" workbookViewId="0">
      <selection activeCell="A209" sqref="A209:XFD212"/>
    </sheetView>
  </sheetViews>
  <sheetFormatPr baseColWidth="10" defaultColWidth="9.140625" defaultRowHeight="15" x14ac:dyDescent="0.25"/>
  <cols>
    <col min="1" max="1" width="33.42578125" style="358" customWidth="1"/>
    <col min="2" max="2" width="28.85546875" style="149" customWidth="1"/>
    <col min="3" max="3" width="49.140625" style="355" hidden="1" customWidth="1"/>
    <col min="4" max="4" width="42.7109375" style="362" customWidth="1"/>
    <col min="5" max="5" width="17.42578125" style="47" customWidth="1"/>
    <col min="6" max="6" width="18" hidden="1" customWidth="1"/>
    <col min="7" max="9" width="17.7109375" customWidth="1"/>
    <col min="10" max="10" width="19.5703125" customWidth="1"/>
    <col min="11" max="11" width="19.42578125" customWidth="1"/>
    <col min="12" max="12" width="12.140625" style="161" customWidth="1"/>
    <col min="13" max="13" width="19.7109375" customWidth="1"/>
    <col min="14" max="14" width="18.42578125" customWidth="1"/>
    <col min="15" max="15" width="17.7109375" style="368" customWidth="1"/>
    <col min="16" max="16" width="20.5703125" style="149" customWidth="1"/>
    <col min="17" max="17" width="15.85546875" style="107" customWidth="1"/>
    <col min="18" max="18" width="11.85546875" style="149" customWidth="1"/>
    <col min="19" max="19" width="11.85546875" style="107" hidden="1" customWidth="1"/>
    <col min="20" max="20" width="9.140625" style="107"/>
    <col min="21" max="21" width="20.140625" style="107" bestFit="1" customWidth="1"/>
    <col min="22" max="22" width="9.140625" style="107"/>
    <col min="23" max="23" width="14.85546875" style="107" bestFit="1" customWidth="1"/>
    <col min="24" max="24" width="9.7109375" bestFit="1" customWidth="1"/>
  </cols>
  <sheetData>
    <row r="2" spans="1:23" ht="26.25" customHeight="1" x14ac:dyDescent="0.25">
      <c r="A2" s="768" t="s">
        <v>313</v>
      </c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769"/>
      <c r="N2" s="769"/>
      <c r="O2" s="770"/>
      <c r="P2" s="769"/>
      <c r="Q2" s="769"/>
      <c r="R2" s="769"/>
      <c r="S2" s="769"/>
    </row>
    <row r="3" spans="1:23" ht="21.75" customHeight="1" x14ac:dyDescent="0.25">
      <c r="A3" s="320"/>
      <c r="B3" s="426"/>
      <c r="C3" s="308"/>
      <c r="D3" s="359"/>
      <c r="E3" s="338"/>
      <c r="F3" s="337"/>
      <c r="G3" s="337"/>
      <c r="H3" s="337"/>
      <c r="I3" s="337"/>
      <c r="J3" s="337"/>
      <c r="K3" s="337"/>
      <c r="L3" s="337"/>
      <c r="M3" s="337"/>
      <c r="N3" s="337"/>
      <c r="O3" s="365"/>
      <c r="P3" s="337"/>
      <c r="Q3" s="339"/>
      <c r="R3" s="337"/>
      <c r="S3" s="339"/>
    </row>
    <row r="4" spans="1:23" ht="29.25" customHeight="1" x14ac:dyDescent="0.25">
      <c r="A4" s="771">
        <v>46022</v>
      </c>
      <c r="B4" s="772"/>
      <c r="C4" s="772"/>
      <c r="D4" s="772"/>
      <c r="E4" s="772"/>
      <c r="F4" s="772"/>
      <c r="G4" s="772"/>
      <c r="H4" s="772"/>
      <c r="I4" s="772"/>
      <c r="J4" s="772"/>
      <c r="K4" s="772"/>
      <c r="L4" s="772"/>
      <c r="M4" s="772"/>
      <c r="N4" s="772"/>
      <c r="O4" s="773"/>
      <c r="P4" s="772"/>
      <c r="Q4" s="772"/>
      <c r="R4" s="772"/>
      <c r="S4" s="772"/>
    </row>
    <row r="5" spans="1:23" ht="14.25" customHeight="1" thickBot="1" x14ac:dyDescent="0.3">
      <c r="A5" s="774"/>
      <c r="B5" s="775"/>
      <c r="C5" s="775"/>
      <c r="D5" s="775"/>
      <c r="E5" s="775"/>
      <c r="F5" s="775"/>
      <c r="G5" s="775"/>
      <c r="H5" s="775"/>
      <c r="I5" s="775"/>
      <c r="J5" s="775"/>
      <c r="K5" s="775"/>
      <c r="L5" s="775"/>
      <c r="M5" s="775"/>
      <c r="N5" s="775"/>
      <c r="O5" s="776"/>
      <c r="P5" s="775"/>
      <c r="Q5" s="775"/>
      <c r="R5" s="775"/>
      <c r="S5" s="775"/>
    </row>
    <row r="6" spans="1:23" s="149" customFormat="1" ht="68.25" customHeight="1" thickBot="1" x14ac:dyDescent="0.3">
      <c r="A6" s="305" t="s">
        <v>7</v>
      </c>
      <c r="B6" s="315" t="s">
        <v>8</v>
      </c>
      <c r="C6" s="304" t="s">
        <v>314</v>
      </c>
      <c r="D6" s="306" t="s">
        <v>141</v>
      </c>
      <c r="E6" s="313" t="s">
        <v>293</v>
      </c>
      <c r="F6" s="306" t="s">
        <v>294</v>
      </c>
      <c r="G6" s="306" t="s">
        <v>288</v>
      </c>
      <c r="H6" s="306" t="s">
        <v>295</v>
      </c>
      <c r="I6" s="306" t="s">
        <v>296</v>
      </c>
      <c r="J6" s="306" t="s">
        <v>315</v>
      </c>
      <c r="K6" s="306" t="s">
        <v>27</v>
      </c>
      <c r="L6" s="307" t="s">
        <v>218</v>
      </c>
      <c r="M6" s="306" t="s">
        <v>316</v>
      </c>
      <c r="N6" s="306" t="s">
        <v>285</v>
      </c>
      <c r="O6" s="306" t="s">
        <v>29</v>
      </c>
      <c r="P6" s="306" t="s">
        <v>317</v>
      </c>
      <c r="Q6" s="306" t="s">
        <v>220</v>
      </c>
      <c r="R6" s="316" t="s">
        <v>318</v>
      </c>
      <c r="S6" s="316" t="s">
        <v>32</v>
      </c>
      <c r="T6" s="683"/>
      <c r="U6" s="683"/>
      <c r="V6" s="683"/>
      <c r="W6" s="683"/>
    </row>
    <row r="7" spans="1:23" ht="69.75" customHeight="1" x14ac:dyDescent="0.25">
      <c r="A7" s="777" t="s">
        <v>238</v>
      </c>
      <c r="B7" s="563" t="s">
        <v>88</v>
      </c>
      <c r="C7" s="347" t="s">
        <v>89</v>
      </c>
      <c r="D7" s="43" t="s">
        <v>89</v>
      </c>
      <c r="E7" s="433">
        <v>29017.5</v>
      </c>
      <c r="F7" s="431">
        <v>25680.153047</v>
      </c>
      <c r="G7" s="431">
        <v>0</v>
      </c>
      <c r="H7" s="430">
        <v>0</v>
      </c>
      <c r="I7" s="430">
        <v>3337.3469530000002</v>
      </c>
      <c r="J7" s="430">
        <v>25680.153047</v>
      </c>
      <c r="K7" s="431">
        <v>23450.080460330002</v>
      </c>
      <c r="L7" s="432">
        <v>0.91315968473441322</v>
      </c>
      <c r="M7" s="430">
        <v>0</v>
      </c>
      <c r="N7" s="429">
        <v>2230.0725866699977</v>
      </c>
      <c r="O7" s="429">
        <v>23450.080460330002</v>
      </c>
      <c r="P7" s="432">
        <v>0.91315968473441322</v>
      </c>
      <c r="Q7" s="430">
        <v>19887.73531833</v>
      </c>
      <c r="R7" s="432">
        <v>0.77443990625489356</v>
      </c>
      <c r="S7" s="610" t="e">
        <v>#REF!</v>
      </c>
    </row>
    <row r="8" spans="1:23" s="143" customFormat="1" ht="74.25" customHeight="1" x14ac:dyDescent="0.25">
      <c r="A8" s="778"/>
      <c r="B8" s="564" t="s">
        <v>81</v>
      </c>
      <c r="C8" s="348" t="s">
        <v>83</v>
      </c>
      <c r="D8" s="199" t="s">
        <v>83</v>
      </c>
      <c r="E8" s="433">
        <v>10400.034</v>
      </c>
      <c r="F8" s="433">
        <v>10246.97656567</v>
      </c>
      <c r="G8" s="431">
        <v>0</v>
      </c>
      <c r="H8" s="431">
        <v>0</v>
      </c>
      <c r="I8" s="431">
        <v>153.05743433000001</v>
      </c>
      <c r="J8" s="430">
        <v>10246.97656567</v>
      </c>
      <c r="K8" s="431">
        <v>10181.536722999999</v>
      </c>
      <c r="L8" s="434">
        <v>0.99361374135574376</v>
      </c>
      <c r="M8" s="431">
        <v>0</v>
      </c>
      <c r="N8" s="431">
        <v>65.439842670000871</v>
      </c>
      <c r="O8" s="431">
        <v>10181.536722999999</v>
      </c>
      <c r="P8" s="434">
        <v>0.99361374135574376</v>
      </c>
      <c r="Q8" s="433">
        <v>5336.1232251000001</v>
      </c>
      <c r="R8" s="434">
        <v>0.52075099332005714</v>
      </c>
      <c r="S8" s="611">
        <v>5326.1232251000001</v>
      </c>
      <c r="T8" s="321"/>
      <c r="U8" s="321"/>
      <c r="V8" s="321"/>
      <c r="W8" s="321"/>
    </row>
    <row r="9" spans="1:23" ht="24.75" customHeight="1" x14ac:dyDescent="0.25">
      <c r="A9" s="778"/>
      <c r="B9" s="800" t="s">
        <v>319</v>
      </c>
      <c r="C9" s="801"/>
      <c r="D9" s="802"/>
      <c r="E9" s="435">
        <v>39417.534</v>
      </c>
      <c r="F9" s="435">
        <v>35927.129612670004</v>
      </c>
      <c r="G9" s="435">
        <v>0</v>
      </c>
      <c r="H9" s="435">
        <v>0</v>
      </c>
      <c r="I9" s="435">
        <v>3490.4043873300002</v>
      </c>
      <c r="J9" s="435">
        <v>35927.129612670004</v>
      </c>
      <c r="K9" s="436">
        <v>33631.617183330003</v>
      </c>
      <c r="L9" s="437">
        <v>0.93610643393758719</v>
      </c>
      <c r="M9" s="436">
        <v>0</v>
      </c>
      <c r="N9" s="435">
        <v>2295.5124293400004</v>
      </c>
      <c r="O9" s="435">
        <v>33631.617183330003</v>
      </c>
      <c r="P9" s="437">
        <v>0.93610643393758719</v>
      </c>
      <c r="Q9" s="436">
        <v>25223.85854343</v>
      </c>
      <c r="R9" s="437">
        <v>0.70208387965774466</v>
      </c>
      <c r="S9" s="612" t="e">
        <v>#REF!</v>
      </c>
    </row>
    <row r="10" spans="1:23" ht="94.5" customHeight="1" x14ac:dyDescent="0.25">
      <c r="A10" s="778"/>
      <c r="B10" s="564" t="s">
        <v>181</v>
      </c>
      <c r="C10" s="347" t="s">
        <v>172</v>
      </c>
      <c r="D10" s="424" t="s">
        <v>239</v>
      </c>
      <c r="E10" s="433">
        <v>18000</v>
      </c>
      <c r="F10" s="431">
        <v>17967.454280000002</v>
      </c>
      <c r="G10" s="430">
        <v>0</v>
      </c>
      <c r="H10" s="430">
        <v>0</v>
      </c>
      <c r="I10" s="430">
        <v>32.545720000000003</v>
      </c>
      <c r="J10" s="430">
        <v>17967.454280000002</v>
      </c>
      <c r="K10" s="596">
        <v>17963.805243999999</v>
      </c>
      <c r="L10" s="432">
        <v>0.999796908569064</v>
      </c>
      <c r="M10" s="430">
        <v>0</v>
      </c>
      <c r="N10" s="429">
        <v>3.6490360000025248</v>
      </c>
      <c r="O10" s="429">
        <v>17963.805243999999</v>
      </c>
      <c r="P10" s="438">
        <v>0.999796908569064</v>
      </c>
      <c r="Q10" s="430">
        <v>15824.691476</v>
      </c>
      <c r="R10" s="438">
        <v>0.88074199212599857</v>
      </c>
      <c r="S10" s="420" t="e">
        <v>#REF!</v>
      </c>
    </row>
    <row r="11" spans="1:23" ht="149.25" customHeight="1" x14ac:dyDescent="0.25">
      <c r="A11" s="778"/>
      <c r="B11" s="565" t="s">
        <v>175</v>
      </c>
      <c r="C11" s="347" t="s">
        <v>176</v>
      </c>
      <c r="D11" s="424" t="s">
        <v>240</v>
      </c>
      <c r="E11" s="433">
        <v>5000</v>
      </c>
      <c r="F11" s="431">
        <v>5000</v>
      </c>
      <c r="G11" s="430">
        <v>0</v>
      </c>
      <c r="H11" s="430">
        <v>0</v>
      </c>
      <c r="I11" s="430">
        <v>0</v>
      </c>
      <c r="J11" s="430">
        <v>5000</v>
      </c>
      <c r="K11" s="596">
        <v>5000</v>
      </c>
      <c r="L11" s="432">
        <v>1</v>
      </c>
      <c r="M11" s="430">
        <v>0</v>
      </c>
      <c r="N11" s="429">
        <v>0</v>
      </c>
      <c r="O11" s="429">
        <v>5000</v>
      </c>
      <c r="P11" s="438">
        <v>1</v>
      </c>
      <c r="Q11" s="430">
        <v>2000</v>
      </c>
      <c r="R11" s="438">
        <v>0.4</v>
      </c>
      <c r="S11" s="420"/>
    </row>
    <row r="12" spans="1:23" ht="125.25" customHeight="1" x14ac:dyDescent="0.25">
      <c r="A12" s="778"/>
      <c r="B12" s="565" t="s">
        <v>182</v>
      </c>
      <c r="C12" s="657" t="s">
        <v>176</v>
      </c>
      <c r="D12" s="424" t="s">
        <v>251</v>
      </c>
      <c r="E12" s="433">
        <v>1000</v>
      </c>
      <c r="F12" s="431">
        <v>0</v>
      </c>
      <c r="G12" s="431">
        <v>0</v>
      </c>
      <c r="H12" s="430">
        <v>0</v>
      </c>
      <c r="I12" s="430">
        <v>1000</v>
      </c>
      <c r="J12" s="430">
        <v>0</v>
      </c>
      <c r="K12" s="596">
        <v>0</v>
      </c>
      <c r="L12" s="432">
        <v>0</v>
      </c>
      <c r="M12" s="430">
        <v>0</v>
      </c>
      <c r="N12" s="429">
        <v>0</v>
      </c>
      <c r="O12" s="429">
        <v>0</v>
      </c>
      <c r="P12" s="438">
        <v>0</v>
      </c>
      <c r="Q12" s="430">
        <v>0</v>
      </c>
      <c r="R12" s="438">
        <v>0</v>
      </c>
      <c r="S12" s="611"/>
    </row>
    <row r="13" spans="1:23" ht="95.25" customHeight="1" x14ac:dyDescent="0.25">
      <c r="A13" s="778"/>
      <c r="B13" s="682" t="s">
        <v>171</v>
      </c>
      <c r="C13" s="347" t="s">
        <v>172</v>
      </c>
      <c r="D13" s="678" t="s">
        <v>242</v>
      </c>
      <c r="E13" s="429">
        <v>2000</v>
      </c>
      <c r="F13" s="430">
        <v>2000</v>
      </c>
      <c r="G13" s="430">
        <v>0</v>
      </c>
      <c r="H13" s="430">
        <v>0</v>
      </c>
      <c r="I13" s="430">
        <v>0</v>
      </c>
      <c r="J13" s="430">
        <v>2000</v>
      </c>
      <c r="K13" s="596">
        <v>2000</v>
      </c>
      <c r="L13" s="432">
        <v>1</v>
      </c>
      <c r="M13" s="430">
        <v>0</v>
      </c>
      <c r="N13" s="429">
        <v>0</v>
      </c>
      <c r="O13" s="429">
        <v>2000</v>
      </c>
      <c r="P13" s="432">
        <v>1</v>
      </c>
      <c r="Q13" s="430">
        <v>800</v>
      </c>
      <c r="R13" s="432">
        <v>0.4</v>
      </c>
      <c r="S13" s="420"/>
    </row>
    <row r="14" spans="1:23" ht="19.5" x14ac:dyDescent="0.25">
      <c r="A14" s="778"/>
      <c r="B14" s="809" t="s">
        <v>226</v>
      </c>
      <c r="C14" s="810"/>
      <c r="D14" s="811"/>
      <c r="E14" s="435">
        <v>26000</v>
      </c>
      <c r="F14" s="435">
        <v>24967.454280000002</v>
      </c>
      <c r="G14" s="435">
        <v>0</v>
      </c>
      <c r="H14" s="435">
        <v>0</v>
      </c>
      <c r="I14" s="435">
        <v>1032.5457200000001</v>
      </c>
      <c r="J14" s="435">
        <v>24967.454280000002</v>
      </c>
      <c r="K14" s="435">
        <v>24963.805243999999</v>
      </c>
      <c r="L14" s="437">
        <v>0.99985384829550183</v>
      </c>
      <c r="M14" s="440">
        <v>0</v>
      </c>
      <c r="N14" s="435">
        <v>3.6490360000025248</v>
      </c>
      <c r="O14" s="435">
        <v>24963.805243999999</v>
      </c>
      <c r="P14" s="437">
        <v>0.99985384829550183</v>
      </c>
      <c r="Q14" s="436">
        <v>18624.691476</v>
      </c>
      <c r="R14" s="437">
        <v>0.74595876964994279</v>
      </c>
      <c r="S14" s="613" t="e">
        <v>#REF!</v>
      </c>
    </row>
    <row r="15" spans="1:23" ht="24" customHeight="1" x14ac:dyDescent="0.25">
      <c r="A15" s="778"/>
      <c r="B15" s="806" t="s">
        <v>320</v>
      </c>
      <c r="C15" s="807"/>
      <c r="D15" s="808"/>
      <c r="E15" s="435">
        <v>65417.534</v>
      </c>
      <c r="F15" s="435">
        <v>60894.583892670009</v>
      </c>
      <c r="G15" s="435">
        <v>0</v>
      </c>
      <c r="H15" s="435">
        <v>0</v>
      </c>
      <c r="I15" s="435">
        <v>4522.9501073299998</v>
      </c>
      <c r="J15" s="435">
        <v>60894.583892670009</v>
      </c>
      <c r="K15" s="435">
        <v>58595.422427330006</v>
      </c>
      <c r="L15" s="437">
        <v>0.96224358032575774</v>
      </c>
      <c r="M15" s="440">
        <v>0</v>
      </c>
      <c r="N15" s="435">
        <v>2299.1614653400029</v>
      </c>
      <c r="O15" s="435">
        <v>58595.422427330006</v>
      </c>
      <c r="P15" s="437">
        <v>0.96224358032575774</v>
      </c>
      <c r="Q15" s="436">
        <v>43848.550019429997</v>
      </c>
      <c r="R15" s="437">
        <v>0.72007307081226524</v>
      </c>
      <c r="S15" s="613" t="e">
        <v>#REF!</v>
      </c>
    </row>
    <row r="16" spans="1:23" ht="30.75" customHeight="1" x14ac:dyDescent="0.25">
      <c r="A16" s="778"/>
      <c r="B16" s="812" t="s">
        <v>304</v>
      </c>
      <c r="C16" s="813"/>
      <c r="D16" s="814"/>
      <c r="E16" s="439">
        <v>0</v>
      </c>
      <c r="F16" s="440">
        <v>0</v>
      </c>
      <c r="G16" s="440">
        <v>0</v>
      </c>
      <c r="H16" s="440">
        <v>0</v>
      </c>
      <c r="I16" s="440">
        <v>0</v>
      </c>
      <c r="J16" s="440">
        <v>0</v>
      </c>
      <c r="K16" s="440">
        <v>0</v>
      </c>
      <c r="L16" s="441">
        <v>0</v>
      </c>
      <c r="M16" s="440">
        <v>0</v>
      </c>
      <c r="N16" s="439">
        <v>0</v>
      </c>
      <c r="O16" s="439">
        <v>0</v>
      </c>
      <c r="P16" s="441">
        <v>0</v>
      </c>
      <c r="Q16" s="436">
        <v>0</v>
      </c>
      <c r="R16" s="437">
        <v>0</v>
      </c>
      <c r="S16" s="613">
        <v>0</v>
      </c>
    </row>
    <row r="17" spans="1:23" ht="40.5" customHeight="1" thickBot="1" x14ac:dyDescent="0.3">
      <c r="A17" s="779"/>
      <c r="B17" s="822" t="s">
        <v>228</v>
      </c>
      <c r="C17" s="823"/>
      <c r="D17" s="824"/>
      <c r="E17" s="442">
        <v>65417.534</v>
      </c>
      <c r="F17" s="443">
        <v>60894.583892670009</v>
      </c>
      <c r="G17" s="443">
        <v>0</v>
      </c>
      <c r="H17" s="443">
        <v>0</v>
      </c>
      <c r="I17" s="443">
        <v>4522.9501073299998</v>
      </c>
      <c r="J17" s="443">
        <v>60894.583892670009</v>
      </c>
      <c r="K17" s="443">
        <v>58595.422427330006</v>
      </c>
      <c r="L17" s="444">
        <v>0.96224358032575774</v>
      </c>
      <c r="M17" s="443">
        <v>0</v>
      </c>
      <c r="N17" s="442">
        <v>2299.1614653400029</v>
      </c>
      <c r="O17" s="442">
        <v>58595.422427330006</v>
      </c>
      <c r="P17" s="444">
        <v>0.96224358032575774</v>
      </c>
      <c r="Q17" s="443">
        <v>43848.550019429997</v>
      </c>
      <c r="R17" s="444">
        <v>0.72007307081226524</v>
      </c>
      <c r="S17" s="614" t="e">
        <v>#REF!</v>
      </c>
    </row>
    <row r="18" spans="1:23" ht="21" customHeight="1" thickBot="1" x14ac:dyDescent="0.3">
      <c r="A18" s="746" t="s">
        <v>307</v>
      </c>
      <c r="B18" s="746"/>
      <c r="C18" s="746"/>
      <c r="D18" s="746"/>
      <c r="E18" s="746"/>
      <c r="F18" s="746"/>
      <c r="G18" s="746"/>
      <c r="H18" s="746"/>
      <c r="I18" s="746"/>
      <c r="J18" s="746"/>
      <c r="K18" s="746"/>
      <c r="L18" s="746"/>
      <c r="M18" s="746"/>
      <c r="N18" s="746"/>
      <c r="O18" s="746"/>
      <c r="P18" s="746"/>
      <c r="Q18" s="746"/>
      <c r="R18" s="746"/>
    </row>
    <row r="19" spans="1:23" s="149" customFormat="1" ht="68.25" customHeight="1" x14ac:dyDescent="0.25">
      <c r="A19" s="305" t="s">
        <v>7</v>
      </c>
      <c r="B19" s="315" t="s">
        <v>8</v>
      </c>
      <c r="C19" s="304" t="s">
        <v>314</v>
      </c>
      <c r="D19" s="306" t="s">
        <v>141</v>
      </c>
      <c r="E19" s="313" t="s">
        <v>293</v>
      </c>
      <c r="F19" s="306" t="s">
        <v>294</v>
      </c>
      <c r="G19" s="306" t="s">
        <v>288</v>
      </c>
      <c r="H19" s="306" t="s">
        <v>295</v>
      </c>
      <c r="I19" s="306" t="s">
        <v>296</v>
      </c>
      <c r="J19" s="306" t="s">
        <v>315</v>
      </c>
      <c r="K19" s="306" t="s">
        <v>27</v>
      </c>
      <c r="L19" s="307" t="s">
        <v>218</v>
      </c>
      <c r="M19" s="306" t="s">
        <v>316</v>
      </c>
      <c r="N19" s="306" t="s">
        <v>285</v>
      </c>
      <c r="O19" s="306" t="s">
        <v>29</v>
      </c>
      <c r="P19" s="306" t="s">
        <v>317</v>
      </c>
      <c r="Q19" s="306" t="s">
        <v>220</v>
      </c>
      <c r="R19" s="316" t="s">
        <v>318</v>
      </c>
      <c r="S19" s="615" t="s">
        <v>32</v>
      </c>
      <c r="T19" s="683"/>
      <c r="U19" s="683"/>
      <c r="V19" s="683"/>
      <c r="W19" s="683"/>
    </row>
    <row r="20" spans="1:23" ht="30" x14ac:dyDescent="0.25">
      <c r="A20" s="743" t="s">
        <v>245</v>
      </c>
      <c r="B20" s="672" t="s">
        <v>56</v>
      </c>
      <c r="C20" s="349" t="s">
        <v>58</v>
      </c>
      <c r="D20" s="44" t="s">
        <v>58</v>
      </c>
      <c r="E20" s="474">
        <v>7221.5</v>
      </c>
      <c r="F20" s="475">
        <v>0</v>
      </c>
      <c r="G20" s="475">
        <v>0</v>
      </c>
      <c r="H20" s="475">
        <v>0</v>
      </c>
      <c r="I20" s="475">
        <v>7221.5</v>
      </c>
      <c r="J20" s="430">
        <v>0</v>
      </c>
      <c r="K20" s="430">
        <v>0</v>
      </c>
      <c r="L20" s="487">
        <v>0</v>
      </c>
      <c r="M20" s="475">
        <v>0</v>
      </c>
      <c r="N20" s="474">
        <v>0</v>
      </c>
      <c r="O20" s="474">
        <v>0</v>
      </c>
      <c r="P20" s="432">
        <v>0</v>
      </c>
      <c r="Q20" s="474">
        <v>0</v>
      </c>
      <c r="R20" s="432">
        <v>0</v>
      </c>
      <c r="S20" s="673" t="e">
        <v>#REF!</v>
      </c>
    </row>
    <row r="21" spans="1:23" ht="60" x14ac:dyDescent="0.25">
      <c r="A21" s="744"/>
      <c r="B21" s="563" t="s">
        <v>90</v>
      </c>
      <c r="C21" s="347" t="s">
        <v>92</v>
      </c>
      <c r="D21" s="43" t="s">
        <v>92</v>
      </c>
      <c r="E21" s="429">
        <v>87055.3</v>
      </c>
      <c r="F21" s="430">
        <v>102001.644504</v>
      </c>
      <c r="G21" s="430">
        <v>15000</v>
      </c>
      <c r="H21" s="430">
        <v>0</v>
      </c>
      <c r="I21" s="430">
        <v>53.655495999999999</v>
      </c>
      <c r="J21" s="430">
        <v>102001.644504</v>
      </c>
      <c r="K21" s="430">
        <v>100001.064275</v>
      </c>
      <c r="L21" s="432">
        <v>0.9803867845589338</v>
      </c>
      <c r="M21" s="475">
        <v>0</v>
      </c>
      <c r="N21" s="429">
        <v>2000.5802289999992</v>
      </c>
      <c r="O21" s="429">
        <v>100001.064275</v>
      </c>
      <c r="P21" s="432">
        <v>0.9803867845589338</v>
      </c>
      <c r="Q21" s="429">
        <v>42828.732487970003</v>
      </c>
      <c r="R21" s="432">
        <v>0.41988276459886364</v>
      </c>
      <c r="S21" s="676" t="e">
        <v>#REF!</v>
      </c>
    </row>
    <row r="22" spans="1:23" ht="60" x14ac:dyDescent="0.25">
      <c r="A22" s="744"/>
      <c r="B22" s="563" t="s">
        <v>93</v>
      </c>
      <c r="C22" s="347" t="s">
        <v>94</v>
      </c>
      <c r="D22" s="43" t="s">
        <v>94</v>
      </c>
      <c r="E22" s="429">
        <v>9418.6</v>
      </c>
      <c r="F22" s="430">
        <v>9418.6</v>
      </c>
      <c r="G22" s="430">
        <v>0</v>
      </c>
      <c r="H22" s="430">
        <v>0</v>
      </c>
      <c r="I22" s="430">
        <v>0</v>
      </c>
      <c r="J22" s="430">
        <v>9418.6</v>
      </c>
      <c r="K22" s="430">
        <v>9418.6</v>
      </c>
      <c r="L22" s="432">
        <v>1</v>
      </c>
      <c r="M22" s="475">
        <v>0</v>
      </c>
      <c r="N22" s="429">
        <v>0</v>
      </c>
      <c r="O22" s="429">
        <v>9418.6</v>
      </c>
      <c r="P22" s="432">
        <v>1</v>
      </c>
      <c r="Q22" s="429">
        <v>7181.4</v>
      </c>
      <c r="R22" s="432">
        <v>0.76247000615802762</v>
      </c>
      <c r="S22" s="676" t="e">
        <v>#REF!</v>
      </c>
    </row>
    <row r="23" spans="1:23" ht="45" x14ac:dyDescent="0.25">
      <c r="A23" s="744"/>
      <c r="B23" s="563" t="s">
        <v>81</v>
      </c>
      <c r="C23" s="347" t="s">
        <v>83</v>
      </c>
      <c r="D23" s="43" t="s">
        <v>83</v>
      </c>
      <c r="E23" s="429">
        <v>14368.420725</v>
      </c>
      <c r="F23" s="430">
        <v>14368.420725</v>
      </c>
      <c r="G23" s="430">
        <v>0</v>
      </c>
      <c r="H23" s="430">
        <v>0</v>
      </c>
      <c r="I23" s="430">
        <v>0</v>
      </c>
      <c r="J23" s="430">
        <v>14368.420725</v>
      </c>
      <c r="K23" s="430">
        <v>14368.420725</v>
      </c>
      <c r="L23" s="432">
        <v>1</v>
      </c>
      <c r="M23" s="475">
        <v>0</v>
      </c>
      <c r="N23" s="429">
        <v>0</v>
      </c>
      <c r="O23" s="429">
        <v>14368.420725</v>
      </c>
      <c r="P23" s="432">
        <v>1</v>
      </c>
      <c r="Q23" s="429">
        <v>14272.760725</v>
      </c>
      <c r="R23" s="432">
        <v>0.99334234417053513</v>
      </c>
      <c r="S23" s="676">
        <v>382.64</v>
      </c>
    </row>
    <row r="24" spans="1:23" ht="19.5" x14ac:dyDescent="0.25">
      <c r="A24" s="744"/>
      <c r="B24" s="800" t="s">
        <v>319</v>
      </c>
      <c r="C24" s="801"/>
      <c r="D24" s="802"/>
      <c r="E24" s="435">
        <v>118063.82072500001</v>
      </c>
      <c r="F24" s="435">
        <v>125788.66522900001</v>
      </c>
      <c r="G24" s="435">
        <v>15000</v>
      </c>
      <c r="H24" s="435">
        <v>0</v>
      </c>
      <c r="I24" s="435">
        <v>7275.1554960000003</v>
      </c>
      <c r="J24" s="435">
        <v>125788.66522900001</v>
      </c>
      <c r="K24" s="435">
        <v>123788.08500000001</v>
      </c>
      <c r="L24" s="437">
        <v>0.9840957034931731</v>
      </c>
      <c r="M24" s="436">
        <v>0</v>
      </c>
      <c r="N24" s="435">
        <v>2000.5802289999992</v>
      </c>
      <c r="O24" s="435">
        <v>123788.08500000001</v>
      </c>
      <c r="P24" s="437">
        <v>0.9840957034931731</v>
      </c>
      <c r="Q24" s="435">
        <v>64282.893212970004</v>
      </c>
      <c r="R24" s="437">
        <v>0.51103883721114385</v>
      </c>
      <c r="S24" s="613" t="e">
        <v>#REF!</v>
      </c>
    </row>
    <row r="25" spans="1:23" ht="60" x14ac:dyDescent="0.25">
      <c r="A25" s="744"/>
      <c r="B25" s="529" t="s">
        <v>161</v>
      </c>
      <c r="C25" s="537" t="s">
        <v>162</v>
      </c>
      <c r="D25" s="677" t="s">
        <v>246</v>
      </c>
      <c r="E25" s="429">
        <v>48500</v>
      </c>
      <c r="F25" s="430">
        <v>48500</v>
      </c>
      <c r="G25" s="430">
        <v>0</v>
      </c>
      <c r="H25" s="430">
        <v>0</v>
      </c>
      <c r="I25" s="430">
        <v>0</v>
      </c>
      <c r="J25" s="430">
        <v>48500</v>
      </c>
      <c r="K25" s="430">
        <v>48500</v>
      </c>
      <c r="L25" s="432">
        <v>1</v>
      </c>
      <c r="M25" s="430">
        <v>0</v>
      </c>
      <c r="N25" s="429">
        <v>0</v>
      </c>
      <c r="O25" s="429">
        <v>48500</v>
      </c>
      <c r="P25" s="432">
        <v>1</v>
      </c>
      <c r="Q25" s="429">
        <v>26581.980285000001</v>
      </c>
      <c r="R25" s="432">
        <v>0.54808206773195878</v>
      </c>
      <c r="S25" s="676" t="e">
        <v>#REF!</v>
      </c>
    </row>
    <row r="26" spans="1:23" ht="75" x14ac:dyDescent="0.25">
      <c r="A26" s="744"/>
      <c r="B26" s="529" t="s">
        <v>163</v>
      </c>
      <c r="C26" s="537" t="s">
        <v>162</v>
      </c>
      <c r="D26" s="677" t="s">
        <v>247</v>
      </c>
      <c r="E26" s="429">
        <v>50000</v>
      </c>
      <c r="F26" s="430">
        <v>47449.388463000003</v>
      </c>
      <c r="G26" s="430">
        <v>0</v>
      </c>
      <c r="H26" s="430">
        <v>0</v>
      </c>
      <c r="I26" s="430">
        <v>2550.6115370000002</v>
      </c>
      <c r="J26" s="430">
        <v>47449.388463000003</v>
      </c>
      <c r="K26" s="430">
        <v>47449.388424559998</v>
      </c>
      <c r="L26" s="432">
        <v>0.99999999918987359</v>
      </c>
      <c r="M26" s="430">
        <v>0</v>
      </c>
      <c r="N26" s="429">
        <v>3.8440004573203623E-5</v>
      </c>
      <c r="O26" s="429">
        <v>47449.388424559998</v>
      </c>
      <c r="P26" s="432">
        <v>0.99999999918987359</v>
      </c>
      <c r="Q26" s="429">
        <v>2324</v>
      </c>
      <c r="R26" s="432">
        <v>4.8978502680012505E-2</v>
      </c>
      <c r="S26" s="676" t="e">
        <v>#REF!</v>
      </c>
    </row>
    <row r="27" spans="1:23" ht="60" x14ac:dyDescent="0.25">
      <c r="A27" s="744"/>
      <c r="B27" s="529" t="s">
        <v>164</v>
      </c>
      <c r="C27" s="537" t="s">
        <v>162</v>
      </c>
      <c r="D27" s="677" t="s">
        <v>248</v>
      </c>
      <c r="E27" s="429">
        <v>722</v>
      </c>
      <c r="F27" s="430">
        <v>722</v>
      </c>
      <c r="G27" s="430">
        <v>0</v>
      </c>
      <c r="H27" s="430">
        <v>0</v>
      </c>
      <c r="I27" s="430">
        <v>0</v>
      </c>
      <c r="J27" s="430">
        <v>722</v>
      </c>
      <c r="K27" s="430">
        <v>722</v>
      </c>
      <c r="L27" s="432">
        <v>1</v>
      </c>
      <c r="M27" s="430">
        <v>0</v>
      </c>
      <c r="N27" s="429">
        <v>0</v>
      </c>
      <c r="O27" s="429">
        <v>722</v>
      </c>
      <c r="P27" s="432">
        <v>1</v>
      </c>
      <c r="Q27" s="429">
        <v>722</v>
      </c>
      <c r="R27" s="432">
        <v>1</v>
      </c>
      <c r="S27" s="676" t="e">
        <v>#REF!</v>
      </c>
    </row>
    <row r="28" spans="1:23" ht="75" x14ac:dyDescent="0.25">
      <c r="A28" s="744"/>
      <c r="B28" s="529" t="s">
        <v>165</v>
      </c>
      <c r="C28" s="537" t="s">
        <v>162</v>
      </c>
      <c r="D28" s="677" t="s">
        <v>249</v>
      </c>
      <c r="E28" s="429">
        <v>28000</v>
      </c>
      <c r="F28" s="430">
        <v>28000</v>
      </c>
      <c r="G28" s="430">
        <v>0</v>
      </c>
      <c r="H28" s="430">
        <v>0</v>
      </c>
      <c r="I28" s="430">
        <v>0</v>
      </c>
      <c r="J28" s="430">
        <v>28000</v>
      </c>
      <c r="K28" s="430">
        <v>28000</v>
      </c>
      <c r="L28" s="432">
        <v>1</v>
      </c>
      <c r="M28" s="430">
        <v>0</v>
      </c>
      <c r="N28" s="429">
        <v>0</v>
      </c>
      <c r="O28" s="429">
        <v>28000</v>
      </c>
      <c r="P28" s="432">
        <v>1</v>
      </c>
      <c r="Q28" s="429">
        <v>0</v>
      </c>
      <c r="R28" s="432">
        <v>0</v>
      </c>
      <c r="S28" s="676" t="e">
        <v>#REF!</v>
      </c>
    </row>
    <row r="29" spans="1:23" ht="45" x14ac:dyDescent="0.25">
      <c r="A29" s="744"/>
      <c r="B29" s="529" t="s">
        <v>173</v>
      </c>
      <c r="C29" s="537" t="s">
        <v>174</v>
      </c>
      <c r="D29" s="678" t="s">
        <v>250</v>
      </c>
      <c r="E29" s="429">
        <v>1000</v>
      </c>
      <c r="F29" s="430">
        <v>1000</v>
      </c>
      <c r="G29" s="430">
        <v>0</v>
      </c>
      <c r="H29" s="430">
        <v>0</v>
      </c>
      <c r="I29" s="430">
        <v>0</v>
      </c>
      <c r="J29" s="430">
        <v>1000</v>
      </c>
      <c r="K29" s="430">
        <v>1000</v>
      </c>
      <c r="L29" s="432">
        <v>1</v>
      </c>
      <c r="M29" s="430">
        <v>0</v>
      </c>
      <c r="N29" s="429">
        <v>0</v>
      </c>
      <c r="O29" s="429">
        <v>1000</v>
      </c>
      <c r="P29" s="432">
        <v>1</v>
      </c>
      <c r="Q29" s="429">
        <v>0</v>
      </c>
      <c r="R29" s="432">
        <v>0</v>
      </c>
      <c r="S29" s="676"/>
    </row>
    <row r="30" spans="1:23" ht="60" x14ac:dyDescent="0.25">
      <c r="A30" s="744"/>
      <c r="B30" s="529" t="s">
        <v>179</v>
      </c>
      <c r="C30" s="347" t="s">
        <v>180</v>
      </c>
      <c r="D30" s="679" t="s">
        <v>241</v>
      </c>
      <c r="E30" s="429">
        <v>1000</v>
      </c>
      <c r="F30" s="430">
        <v>1000</v>
      </c>
      <c r="G30" s="430">
        <v>0</v>
      </c>
      <c r="H30" s="430">
        <v>0</v>
      </c>
      <c r="I30" s="430">
        <v>0</v>
      </c>
      <c r="J30" s="430">
        <v>1000</v>
      </c>
      <c r="K30" s="430">
        <v>1000</v>
      </c>
      <c r="L30" s="432">
        <v>1</v>
      </c>
      <c r="M30" s="430">
        <v>0</v>
      </c>
      <c r="N30" s="429">
        <v>0</v>
      </c>
      <c r="O30" s="429">
        <v>1000</v>
      </c>
      <c r="P30" s="432">
        <v>1</v>
      </c>
      <c r="Q30" s="429">
        <v>0</v>
      </c>
      <c r="R30" s="432">
        <v>0</v>
      </c>
      <c r="S30" s="676"/>
    </row>
    <row r="31" spans="1:23" ht="19.5" x14ac:dyDescent="0.25">
      <c r="A31" s="744"/>
      <c r="B31" s="794" t="s">
        <v>226</v>
      </c>
      <c r="C31" s="795"/>
      <c r="D31" s="796"/>
      <c r="E31" s="447">
        <v>129222</v>
      </c>
      <c r="F31" s="447">
        <v>126671.38846300001</v>
      </c>
      <c r="G31" s="447">
        <v>0</v>
      </c>
      <c r="H31" s="447">
        <v>0</v>
      </c>
      <c r="I31" s="447">
        <v>2550.6115370000002</v>
      </c>
      <c r="J31" s="447">
        <v>126671.38846300001</v>
      </c>
      <c r="K31" s="447">
        <v>126671.38842455999</v>
      </c>
      <c r="L31" s="449">
        <v>0.99999999969653752</v>
      </c>
      <c r="M31" s="448">
        <v>0</v>
      </c>
      <c r="N31" s="448">
        <v>3.8440004573203623E-5</v>
      </c>
      <c r="O31" s="447">
        <v>126671.38842455999</v>
      </c>
      <c r="P31" s="449">
        <v>0.99999999969653752</v>
      </c>
      <c r="Q31" s="447">
        <v>29627.980285000001</v>
      </c>
      <c r="R31" s="449">
        <v>0.23389638847808292</v>
      </c>
      <c r="S31" s="616" t="e">
        <v>#REF!</v>
      </c>
    </row>
    <row r="32" spans="1:23" ht="19.5" x14ac:dyDescent="0.25">
      <c r="A32" s="744"/>
      <c r="B32" s="794" t="s">
        <v>320</v>
      </c>
      <c r="C32" s="795"/>
      <c r="D32" s="796"/>
      <c r="E32" s="447">
        <v>247285.820725</v>
      </c>
      <c r="F32" s="448">
        <v>252460.05369200002</v>
      </c>
      <c r="G32" s="448">
        <v>15000</v>
      </c>
      <c r="H32" s="448">
        <v>0</v>
      </c>
      <c r="I32" s="448">
        <v>9825.7670330000001</v>
      </c>
      <c r="J32" s="448">
        <v>252460.05369200002</v>
      </c>
      <c r="K32" s="448">
        <v>250459.47342455998</v>
      </c>
      <c r="L32" s="449">
        <v>0.99207565617536975</v>
      </c>
      <c r="M32" s="448">
        <v>0</v>
      </c>
      <c r="N32" s="447">
        <v>2000.5802674400329</v>
      </c>
      <c r="O32" s="447">
        <v>250459.47342455998</v>
      </c>
      <c r="P32" s="449">
        <v>0.99207565617536975</v>
      </c>
      <c r="Q32" s="447">
        <v>93910.873497970009</v>
      </c>
      <c r="R32" s="449">
        <v>0.37198310039393717</v>
      </c>
      <c r="S32" s="616" t="e">
        <v>#REF!</v>
      </c>
    </row>
    <row r="33" spans="1:57" ht="20.25" thickBot="1" x14ac:dyDescent="0.3">
      <c r="A33" s="744"/>
      <c r="B33" s="797" t="s">
        <v>304</v>
      </c>
      <c r="C33" s="798"/>
      <c r="D33" s="799"/>
      <c r="E33" s="450">
        <v>0</v>
      </c>
      <c r="F33" s="451">
        <v>0</v>
      </c>
      <c r="G33" s="451">
        <v>0</v>
      </c>
      <c r="H33" s="451">
        <v>0</v>
      </c>
      <c r="I33" s="451">
        <v>0</v>
      </c>
      <c r="J33" s="451">
        <v>0</v>
      </c>
      <c r="K33" s="451">
        <v>0</v>
      </c>
      <c r="L33" s="452">
        <v>0</v>
      </c>
      <c r="M33" s="451">
        <v>0</v>
      </c>
      <c r="N33" s="450">
        <v>0</v>
      </c>
      <c r="O33" s="450">
        <v>0</v>
      </c>
      <c r="P33" s="453">
        <v>0</v>
      </c>
      <c r="Q33" s="454">
        <v>0</v>
      </c>
      <c r="R33" s="453">
        <v>0</v>
      </c>
      <c r="S33" s="617">
        <v>0</v>
      </c>
    </row>
    <row r="34" spans="1:57" ht="20.25" thickBot="1" x14ac:dyDescent="0.3">
      <c r="A34" s="779"/>
      <c r="B34" s="750" t="s">
        <v>228</v>
      </c>
      <c r="C34" s="803"/>
      <c r="D34" s="751"/>
      <c r="E34" s="455">
        <v>247285.820725</v>
      </c>
      <c r="F34" s="455">
        <v>252460.05369200002</v>
      </c>
      <c r="G34" s="455">
        <v>15000</v>
      </c>
      <c r="H34" s="455">
        <v>0</v>
      </c>
      <c r="I34" s="455">
        <v>9825.7670330000001</v>
      </c>
      <c r="J34" s="455">
        <v>252460.05369200002</v>
      </c>
      <c r="K34" s="456">
        <v>250459.47342455998</v>
      </c>
      <c r="L34" s="384">
        <v>0.99207565617536975</v>
      </c>
      <c r="M34" s="456">
        <v>0</v>
      </c>
      <c r="N34" s="455">
        <v>2000.5802674400329</v>
      </c>
      <c r="O34" s="455">
        <v>250459.47342455998</v>
      </c>
      <c r="P34" s="384">
        <v>0.99207565617536975</v>
      </c>
      <c r="Q34" s="456">
        <v>93910.873497970009</v>
      </c>
      <c r="R34" s="384">
        <v>0.37198310039393717</v>
      </c>
      <c r="S34" s="618" t="e">
        <v>#REF!</v>
      </c>
    </row>
    <row r="35" spans="1:57" ht="15.75" thickBot="1" x14ac:dyDescent="0.3">
      <c r="A35" s="746" t="s">
        <v>307</v>
      </c>
      <c r="B35" s="746"/>
      <c r="C35" s="746"/>
      <c r="D35" s="746"/>
      <c r="E35" s="746"/>
      <c r="F35" s="746"/>
      <c r="G35" s="746"/>
      <c r="H35" s="746"/>
      <c r="I35" s="746"/>
      <c r="J35" s="746"/>
      <c r="K35" s="746"/>
      <c r="L35" s="746"/>
      <c r="M35" s="746"/>
      <c r="N35" s="746"/>
      <c r="O35" s="746"/>
      <c r="P35" s="746"/>
      <c r="Q35" s="746"/>
      <c r="R35" s="746"/>
    </row>
    <row r="36" spans="1:57" s="149" customFormat="1" ht="45.75" thickBot="1" x14ac:dyDescent="0.3">
      <c r="A36" s="305" t="s">
        <v>7</v>
      </c>
      <c r="B36" s="315" t="s">
        <v>8</v>
      </c>
      <c r="C36" s="304" t="s">
        <v>314</v>
      </c>
      <c r="D36" s="306" t="s">
        <v>141</v>
      </c>
      <c r="E36" s="313" t="s">
        <v>293</v>
      </c>
      <c r="F36" s="306" t="s">
        <v>294</v>
      </c>
      <c r="G36" s="306" t="s">
        <v>288</v>
      </c>
      <c r="H36" s="306" t="s">
        <v>295</v>
      </c>
      <c r="I36" s="306" t="s">
        <v>296</v>
      </c>
      <c r="J36" s="306" t="s">
        <v>315</v>
      </c>
      <c r="K36" s="306" t="s">
        <v>27</v>
      </c>
      <c r="L36" s="307" t="s">
        <v>218</v>
      </c>
      <c r="M36" s="306" t="s">
        <v>316</v>
      </c>
      <c r="N36" s="306" t="s">
        <v>285</v>
      </c>
      <c r="O36" s="306" t="s">
        <v>29</v>
      </c>
      <c r="P36" s="306" t="s">
        <v>317</v>
      </c>
      <c r="Q36" s="306" t="s">
        <v>220</v>
      </c>
      <c r="R36" s="316" t="s">
        <v>318</v>
      </c>
      <c r="S36" s="615" t="s">
        <v>32</v>
      </c>
      <c r="T36" s="683"/>
      <c r="U36" s="683"/>
      <c r="V36" s="683"/>
      <c r="W36" s="683"/>
    </row>
    <row r="37" spans="1:57" s="143" customFormat="1" ht="90" x14ac:dyDescent="0.25">
      <c r="A37" s="780" t="s">
        <v>252</v>
      </c>
      <c r="B37" s="537" t="s">
        <v>142</v>
      </c>
      <c r="C37" s="534" t="s">
        <v>143</v>
      </c>
      <c r="D37" s="229" t="s">
        <v>143</v>
      </c>
      <c r="E37" s="433">
        <v>8287.7999999999993</v>
      </c>
      <c r="F37" s="667">
        <v>8280.8007319999997</v>
      </c>
      <c r="G37" s="431">
        <v>0</v>
      </c>
      <c r="H37" s="431">
        <v>0</v>
      </c>
      <c r="I37" s="431">
        <v>6.9992679999999998</v>
      </c>
      <c r="J37" s="430">
        <v>8280.8007319999997</v>
      </c>
      <c r="K37" s="431">
        <v>8250.6205539999992</v>
      </c>
      <c r="L37" s="434">
        <v>0.99635540342332196</v>
      </c>
      <c r="M37" s="431">
        <v>0</v>
      </c>
      <c r="N37" s="433">
        <v>30.180178000000524</v>
      </c>
      <c r="O37" s="433">
        <v>8250.6205539999992</v>
      </c>
      <c r="P37" s="434">
        <v>0.99635540342332196</v>
      </c>
      <c r="Q37" s="433">
        <v>6928.810536</v>
      </c>
      <c r="R37" s="434">
        <v>0.83673194902813897</v>
      </c>
      <c r="S37" s="619" t="e">
        <v>#REF!</v>
      </c>
      <c r="T37" s="107"/>
      <c r="U37" s="107"/>
      <c r="V37" s="107"/>
      <c r="W37" s="10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</row>
    <row r="38" spans="1:57" s="143" customFormat="1" ht="45" x14ac:dyDescent="0.25">
      <c r="A38" s="780"/>
      <c r="B38" s="539" t="s">
        <v>81</v>
      </c>
      <c r="C38" s="536" t="s">
        <v>83</v>
      </c>
      <c r="D38" s="202" t="s">
        <v>83</v>
      </c>
      <c r="E38" s="433">
        <v>13158.276991000001</v>
      </c>
      <c r="F38" s="664">
        <v>12565.20738</v>
      </c>
      <c r="G38" s="431">
        <v>0</v>
      </c>
      <c r="H38" s="431">
        <v>0</v>
      </c>
      <c r="I38" s="431">
        <v>593.06961100000001</v>
      </c>
      <c r="J38" s="430">
        <v>12565.20738</v>
      </c>
      <c r="K38" s="431">
        <v>12482.55913491</v>
      </c>
      <c r="L38" s="434">
        <v>0.99342245276257424</v>
      </c>
      <c r="M38" s="431">
        <v>0</v>
      </c>
      <c r="N38" s="431">
        <v>82.648245090000273</v>
      </c>
      <c r="O38" s="433">
        <v>12482.55913491</v>
      </c>
      <c r="P38" s="434">
        <v>0.99342245276257424</v>
      </c>
      <c r="Q38" s="433">
        <v>5002.1615855</v>
      </c>
      <c r="R38" s="434">
        <v>0.39809622191050542</v>
      </c>
      <c r="S38" s="620">
        <v>4961.7379154999999</v>
      </c>
      <c r="T38" s="321"/>
      <c r="U38" s="321"/>
      <c r="V38" s="321"/>
      <c r="W38" s="321"/>
    </row>
    <row r="39" spans="1:57" ht="19.5" x14ac:dyDescent="0.25">
      <c r="A39" s="781"/>
      <c r="B39" s="794" t="s">
        <v>319</v>
      </c>
      <c r="C39" s="795"/>
      <c r="D39" s="796"/>
      <c r="E39" s="447">
        <v>21446.076991000002</v>
      </c>
      <c r="F39" s="447">
        <v>20846.008112</v>
      </c>
      <c r="G39" s="447">
        <v>0</v>
      </c>
      <c r="H39" s="447">
        <v>0</v>
      </c>
      <c r="I39" s="447">
        <v>600.06887900000004</v>
      </c>
      <c r="J39" s="447">
        <v>20846.008112</v>
      </c>
      <c r="K39" s="447">
        <v>20733.179688910001</v>
      </c>
      <c r="L39" s="449">
        <v>0.99458752858178878</v>
      </c>
      <c r="M39" s="448">
        <v>0</v>
      </c>
      <c r="N39" s="448">
        <v>112.8284230900008</v>
      </c>
      <c r="O39" s="447">
        <v>20733.179688910001</v>
      </c>
      <c r="P39" s="449">
        <v>0.99458752858178878</v>
      </c>
      <c r="Q39" s="447">
        <v>11930.972121499999</v>
      </c>
      <c r="R39" s="449">
        <v>0.57233845719516618</v>
      </c>
      <c r="S39" s="621" t="e">
        <v>#REF!</v>
      </c>
    </row>
    <row r="40" spans="1:57" ht="75" x14ac:dyDescent="0.25">
      <c r="A40" s="780"/>
      <c r="B40" s="537" t="s">
        <v>160</v>
      </c>
      <c r="C40" s="537" t="s">
        <v>213</v>
      </c>
      <c r="D40" s="348" t="s">
        <v>253</v>
      </c>
      <c r="E40" s="429">
        <v>17000</v>
      </c>
      <c r="F40" s="667">
        <v>16898.216659000002</v>
      </c>
      <c r="G40" s="430">
        <v>0</v>
      </c>
      <c r="H40" s="430">
        <v>0</v>
      </c>
      <c r="I40" s="430">
        <v>101.78334099999999</v>
      </c>
      <c r="J40" s="430">
        <v>16898.216659000002</v>
      </c>
      <c r="K40" s="431">
        <v>16864.164819000001</v>
      </c>
      <c r="L40" s="432">
        <v>0</v>
      </c>
      <c r="M40" s="430">
        <v>0</v>
      </c>
      <c r="N40" s="429">
        <v>34.051840000000084</v>
      </c>
      <c r="O40" s="429">
        <v>16864.164819000001</v>
      </c>
      <c r="P40" s="432">
        <v>0</v>
      </c>
      <c r="Q40" s="429">
        <v>12856.295321</v>
      </c>
      <c r="R40" s="434">
        <v>0.76080781661375663</v>
      </c>
      <c r="S40" s="420" t="e">
        <v>#REF!</v>
      </c>
    </row>
    <row r="41" spans="1:57" ht="60" x14ac:dyDescent="0.25">
      <c r="A41" s="780"/>
      <c r="B41" s="537" t="s">
        <v>166</v>
      </c>
      <c r="C41" s="537" t="s">
        <v>255</v>
      </c>
      <c r="D41" s="348" t="s">
        <v>254</v>
      </c>
      <c r="E41" s="429">
        <v>7000</v>
      </c>
      <c r="F41" s="667">
        <v>6980.4967269999997</v>
      </c>
      <c r="G41" s="430">
        <v>0</v>
      </c>
      <c r="H41" s="430">
        <v>0</v>
      </c>
      <c r="I41" s="430">
        <v>19.503273</v>
      </c>
      <c r="J41" s="430">
        <v>6980.4967269999997</v>
      </c>
      <c r="K41" s="431">
        <v>6970.6382249999997</v>
      </c>
      <c r="L41" s="432">
        <v>0</v>
      </c>
      <c r="M41" s="430">
        <v>0</v>
      </c>
      <c r="N41" s="429">
        <v>9.8585020000000441</v>
      </c>
      <c r="O41" s="429">
        <v>6970.6382249999997</v>
      </c>
      <c r="P41" s="432">
        <v>0</v>
      </c>
      <c r="Q41" s="429">
        <v>6184.6795060000004</v>
      </c>
      <c r="R41" s="434">
        <v>0.88599418463705559</v>
      </c>
      <c r="S41" s="420" t="e">
        <v>#REF!</v>
      </c>
    </row>
    <row r="42" spans="1:57" ht="55.5" customHeight="1" x14ac:dyDescent="0.25">
      <c r="A42" s="782"/>
      <c r="B42" s="594" t="s">
        <v>169</v>
      </c>
      <c r="C42" s="595" t="s">
        <v>170</v>
      </c>
      <c r="D42" s="347" t="s">
        <v>256</v>
      </c>
      <c r="E42" s="429">
        <v>2700</v>
      </c>
      <c r="F42" s="667">
        <v>2530.7566689999999</v>
      </c>
      <c r="G42" s="430">
        <v>0</v>
      </c>
      <c r="H42" s="430">
        <v>0</v>
      </c>
      <c r="I42" s="430">
        <v>169.24333100000001</v>
      </c>
      <c r="J42" s="430">
        <v>2530.7566689999999</v>
      </c>
      <c r="K42" s="430">
        <v>2510.026539</v>
      </c>
      <c r="L42" s="432">
        <v>0.99180872256352037</v>
      </c>
      <c r="M42" s="430">
        <v>0</v>
      </c>
      <c r="N42" s="429">
        <v>20.730129999999917</v>
      </c>
      <c r="O42" s="429">
        <v>2510.026539</v>
      </c>
      <c r="P42" s="432">
        <v>0.99180872256352037</v>
      </c>
      <c r="Q42" s="433">
        <v>1879.3268479999999</v>
      </c>
      <c r="R42" s="432">
        <v>0.74259484170107704</v>
      </c>
      <c r="S42" s="420" t="e">
        <v>#REF!</v>
      </c>
    </row>
    <row r="43" spans="1:57" ht="79.5" customHeight="1" x14ac:dyDescent="0.25">
      <c r="A43" s="782"/>
      <c r="B43" s="576" t="s">
        <v>177</v>
      </c>
      <c r="C43" s="577" t="s">
        <v>178</v>
      </c>
      <c r="D43" s="348" t="s">
        <v>257</v>
      </c>
      <c r="E43" s="429">
        <v>10000</v>
      </c>
      <c r="F43" s="667">
        <v>0</v>
      </c>
      <c r="G43" s="430">
        <v>0</v>
      </c>
      <c r="H43" s="430">
        <v>10000</v>
      </c>
      <c r="I43" s="430">
        <v>0</v>
      </c>
      <c r="J43" s="430">
        <v>0</v>
      </c>
      <c r="K43" s="431">
        <v>0</v>
      </c>
      <c r="L43" s="432">
        <v>0</v>
      </c>
      <c r="M43" s="430">
        <v>0</v>
      </c>
      <c r="N43" s="429">
        <v>0</v>
      </c>
      <c r="O43" s="429">
        <v>0</v>
      </c>
      <c r="P43" s="432">
        <v>0</v>
      </c>
      <c r="Q43" s="429">
        <v>0</v>
      </c>
      <c r="R43" s="434">
        <v>0</v>
      </c>
      <c r="S43" s="420" t="e">
        <v>#REF!</v>
      </c>
    </row>
    <row r="44" spans="1:57" ht="79.5" customHeight="1" x14ac:dyDescent="0.25">
      <c r="A44" s="780"/>
      <c r="B44" s="576" t="s">
        <v>183</v>
      </c>
      <c r="C44" s="577" t="s">
        <v>172</v>
      </c>
      <c r="D44" s="348" t="s">
        <v>257</v>
      </c>
      <c r="E44" s="429">
        <v>0</v>
      </c>
      <c r="F44" s="667">
        <v>9322.1865519999992</v>
      </c>
      <c r="G44" s="430">
        <v>10000</v>
      </c>
      <c r="H44" s="430">
        <v>0</v>
      </c>
      <c r="I44" s="430">
        <v>677.81344799999999</v>
      </c>
      <c r="J44" s="430">
        <v>9322.1865519999992</v>
      </c>
      <c r="K44" s="431">
        <v>9295.2237829999995</v>
      </c>
      <c r="L44" s="432">
        <v>0.99710767759799712</v>
      </c>
      <c r="M44" s="430">
        <v>0</v>
      </c>
      <c r="N44" s="429">
        <v>26.962768999999753</v>
      </c>
      <c r="O44" s="429">
        <v>9295.2237829999995</v>
      </c>
      <c r="P44" s="432">
        <v>0</v>
      </c>
      <c r="Q44" s="429">
        <v>1831.92418666</v>
      </c>
      <c r="R44" s="434">
        <v>0.19651228565759346</v>
      </c>
      <c r="S44" s="420" t="e">
        <v>#REF!</v>
      </c>
    </row>
    <row r="45" spans="1:57" ht="20.25" thickBot="1" x14ac:dyDescent="0.3">
      <c r="A45" s="783"/>
      <c r="B45" s="797" t="s">
        <v>226</v>
      </c>
      <c r="C45" s="798"/>
      <c r="D45" s="799"/>
      <c r="E45" s="454">
        <v>36700</v>
      </c>
      <c r="F45" s="454">
        <v>35731.656606999997</v>
      </c>
      <c r="G45" s="454">
        <v>10000</v>
      </c>
      <c r="H45" s="454">
        <v>10000</v>
      </c>
      <c r="I45" s="454">
        <v>968.34339299999999</v>
      </c>
      <c r="J45" s="454">
        <v>35731.656606999997</v>
      </c>
      <c r="K45" s="454">
        <v>35640.053366</v>
      </c>
      <c r="L45" s="453">
        <v>0.99743635616989412</v>
      </c>
      <c r="M45" s="457">
        <v>0</v>
      </c>
      <c r="N45" s="454">
        <v>91.603240999999798</v>
      </c>
      <c r="O45" s="454">
        <v>35640.053366</v>
      </c>
      <c r="P45" s="453">
        <v>0.99743635616989412</v>
      </c>
      <c r="Q45" s="454">
        <v>22752.225861659997</v>
      </c>
      <c r="R45" s="453">
        <v>0.63675261720730658</v>
      </c>
      <c r="S45" s="622" t="e">
        <v>#REF!</v>
      </c>
    </row>
    <row r="46" spans="1:57" ht="26.25" customHeight="1" thickBot="1" x14ac:dyDescent="0.3">
      <c r="A46" s="784"/>
      <c r="B46" s="828" t="s">
        <v>228</v>
      </c>
      <c r="C46" s="829"/>
      <c r="D46" s="830"/>
      <c r="E46" s="458">
        <v>58146.076991000002</v>
      </c>
      <c r="F46" s="459">
        <v>56577.664718999993</v>
      </c>
      <c r="G46" s="459">
        <v>10000</v>
      </c>
      <c r="H46" s="459">
        <v>10000</v>
      </c>
      <c r="I46" s="459">
        <v>1568.412272</v>
      </c>
      <c r="J46" s="459">
        <v>56577.664718999993</v>
      </c>
      <c r="K46" s="459">
        <v>56373.233054910001</v>
      </c>
      <c r="L46" s="460">
        <v>0.99638670727918288</v>
      </c>
      <c r="M46" s="459">
        <v>0</v>
      </c>
      <c r="N46" s="458">
        <v>204.43166408999241</v>
      </c>
      <c r="O46" s="458">
        <v>56373.233054910001</v>
      </c>
      <c r="P46" s="460">
        <v>0.99638670727918288</v>
      </c>
      <c r="Q46" s="458">
        <v>34683.197983159997</v>
      </c>
      <c r="R46" s="460">
        <v>0.61301925689966896</v>
      </c>
      <c r="S46" s="618" t="e">
        <v>#REF!</v>
      </c>
    </row>
    <row r="47" spans="1:57" s="143" customFormat="1" ht="26.25" customHeight="1" thickBot="1" x14ac:dyDescent="0.3">
      <c r="A47" s="650"/>
      <c r="B47" s="651"/>
      <c r="C47" s="651"/>
      <c r="D47" s="652"/>
      <c r="E47" s="653"/>
      <c r="F47" s="654"/>
      <c r="G47" s="654"/>
      <c r="H47" s="654"/>
      <c r="I47" s="654"/>
      <c r="J47" s="654"/>
      <c r="K47" s="654"/>
      <c r="L47" s="655"/>
      <c r="M47" s="654"/>
      <c r="N47" s="653"/>
      <c r="O47" s="653"/>
      <c r="P47" s="655"/>
      <c r="Q47" s="653"/>
      <c r="R47" s="656"/>
      <c r="S47" s="422"/>
      <c r="T47" s="321"/>
      <c r="U47" s="321"/>
      <c r="V47" s="321"/>
      <c r="W47" s="321"/>
    </row>
    <row r="48" spans="1:57" ht="44.25" customHeight="1" x14ac:dyDescent="0.25">
      <c r="A48" s="305" t="s">
        <v>7</v>
      </c>
      <c r="B48" s="315" t="s">
        <v>8</v>
      </c>
      <c r="C48" s="304" t="s">
        <v>314</v>
      </c>
      <c r="D48" s="306" t="s">
        <v>141</v>
      </c>
      <c r="E48" s="313" t="s">
        <v>293</v>
      </c>
      <c r="F48" s="306" t="s">
        <v>294</v>
      </c>
      <c r="G48" s="306" t="s">
        <v>288</v>
      </c>
      <c r="H48" s="306" t="s">
        <v>295</v>
      </c>
      <c r="I48" s="306" t="s">
        <v>296</v>
      </c>
      <c r="J48" s="306" t="s">
        <v>315</v>
      </c>
      <c r="K48" s="306" t="s">
        <v>27</v>
      </c>
      <c r="L48" s="307" t="s">
        <v>218</v>
      </c>
      <c r="M48" s="306" t="s">
        <v>316</v>
      </c>
      <c r="N48" s="306" t="s">
        <v>285</v>
      </c>
      <c r="O48" s="306" t="s">
        <v>29</v>
      </c>
      <c r="P48" s="306" t="s">
        <v>317</v>
      </c>
      <c r="Q48" s="306" t="s">
        <v>220</v>
      </c>
      <c r="R48" s="316" t="s">
        <v>318</v>
      </c>
      <c r="S48" s="421"/>
    </row>
    <row r="49" spans="1:23" s="143" customFormat="1" ht="109.5" customHeight="1" x14ac:dyDescent="0.25">
      <c r="A49" s="791" t="s">
        <v>321</v>
      </c>
      <c r="B49" s="539" t="s">
        <v>186</v>
      </c>
      <c r="C49" s="539" t="s">
        <v>174</v>
      </c>
      <c r="D49" s="348" t="s">
        <v>259</v>
      </c>
      <c r="E49" s="429">
        <v>3000</v>
      </c>
      <c r="F49" s="668">
        <v>2135.6596159999999</v>
      </c>
      <c r="G49" s="433">
        <v>0</v>
      </c>
      <c r="H49" s="433">
        <v>850</v>
      </c>
      <c r="I49" s="433">
        <v>14.340384</v>
      </c>
      <c r="J49" s="430">
        <v>2135.6596159999999</v>
      </c>
      <c r="K49" s="433">
        <v>2132.7804050700001</v>
      </c>
      <c r="L49" s="432">
        <v>0.99865183997092555</v>
      </c>
      <c r="M49" s="430">
        <v>0</v>
      </c>
      <c r="N49" s="433">
        <v>2.8792109299997719</v>
      </c>
      <c r="O49" s="433">
        <v>2132.7804050700001</v>
      </c>
      <c r="P49" s="432">
        <v>0.99865183997092555</v>
      </c>
      <c r="Q49" s="433">
        <v>1815.93321967</v>
      </c>
      <c r="R49" s="433">
        <v>0.85029150060493541</v>
      </c>
      <c r="S49" s="422"/>
      <c r="T49" s="321"/>
      <c r="U49" s="321"/>
      <c r="V49" s="321"/>
      <c r="W49" s="321"/>
    </row>
    <row r="50" spans="1:23" ht="26.25" customHeight="1" x14ac:dyDescent="0.25">
      <c r="A50" s="780"/>
      <c r="B50" s="804" t="s">
        <v>243</v>
      </c>
      <c r="C50" s="804"/>
      <c r="D50" s="461"/>
      <c r="E50" s="439">
        <v>3000</v>
      </c>
      <c r="F50" s="439">
        <v>2135.6596159999999</v>
      </c>
      <c r="G50" s="439">
        <v>0</v>
      </c>
      <c r="H50" s="439">
        <v>850</v>
      </c>
      <c r="I50" s="439">
        <v>14.340384</v>
      </c>
      <c r="J50" s="439">
        <v>2135.6596159999999</v>
      </c>
      <c r="K50" s="439">
        <v>2132.7804050700001</v>
      </c>
      <c r="L50" s="441">
        <v>0.99865183997092555</v>
      </c>
      <c r="M50" s="439">
        <v>0</v>
      </c>
      <c r="N50" s="439">
        <v>2.8792109299997719</v>
      </c>
      <c r="O50" s="439">
        <v>2132.7804050700001</v>
      </c>
      <c r="P50" s="441">
        <v>0.99865183997092555</v>
      </c>
      <c r="Q50" s="439">
        <v>1815.93321967</v>
      </c>
      <c r="R50" s="439">
        <v>0.85029150060493541</v>
      </c>
      <c r="S50" s="421"/>
    </row>
    <row r="51" spans="1:23" ht="26.25" customHeight="1" thickBot="1" x14ac:dyDescent="0.3">
      <c r="A51" s="792"/>
      <c r="B51" s="805" t="s">
        <v>244</v>
      </c>
      <c r="C51" s="805"/>
      <c r="D51" s="462"/>
      <c r="E51" s="463">
        <v>3000</v>
      </c>
      <c r="F51" s="463">
        <v>2135.6596159999999</v>
      </c>
      <c r="G51" s="463">
        <v>0</v>
      </c>
      <c r="H51" s="463">
        <v>850</v>
      </c>
      <c r="I51" s="463">
        <v>14.340384</v>
      </c>
      <c r="J51" s="463">
        <v>2135.6596159999999</v>
      </c>
      <c r="K51" s="463">
        <v>2132.7804050700001</v>
      </c>
      <c r="L51" s="463">
        <v>0.99865183997092555</v>
      </c>
      <c r="M51" s="463">
        <v>0</v>
      </c>
      <c r="N51" s="463">
        <v>2.8792109299997719</v>
      </c>
      <c r="O51" s="463">
        <v>2132.7804050700001</v>
      </c>
      <c r="P51" s="464">
        <v>0.99865183997092555</v>
      </c>
      <c r="Q51" s="463">
        <v>1815.93321967</v>
      </c>
      <c r="R51" s="464">
        <v>0.85029150060493541</v>
      </c>
      <c r="S51" s="421"/>
    </row>
    <row r="52" spans="1:23" ht="20.25" customHeight="1" thickBot="1" x14ac:dyDescent="0.3">
      <c r="A52" s="746" t="s">
        <v>307</v>
      </c>
      <c r="B52" s="746"/>
      <c r="C52" s="746"/>
      <c r="D52" s="746"/>
      <c r="E52" s="746"/>
      <c r="F52" s="746"/>
      <c r="G52" s="746"/>
      <c r="H52" s="746"/>
      <c r="I52" s="746"/>
      <c r="J52" s="746"/>
      <c r="K52" s="746"/>
      <c r="L52" s="746"/>
      <c r="M52" s="746"/>
      <c r="N52" s="746"/>
      <c r="O52" s="746"/>
      <c r="P52" s="746"/>
      <c r="Q52" s="746"/>
      <c r="R52" s="746"/>
      <c r="S52" s="385"/>
    </row>
    <row r="53" spans="1:23" s="149" customFormat="1" ht="48.75" customHeight="1" thickBot="1" x14ac:dyDescent="0.3">
      <c r="A53" s="305" t="s">
        <v>7</v>
      </c>
      <c r="B53" s="315" t="s">
        <v>8</v>
      </c>
      <c r="C53" s="304" t="s">
        <v>314</v>
      </c>
      <c r="D53" s="306" t="s">
        <v>141</v>
      </c>
      <c r="E53" s="313" t="s">
        <v>293</v>
      </c>
      <c r="F53" s="306" t="s">
        <v>294</v>
      </c>
      <c r="G53" s="306" t="s">
        <v>288</v>
      </c>
      <c r="H53" s="306" t="s">
        <v>295</v>
      </c>
      <c r="I53" s="306" t="s">
        <v>296</v>
      </c>
      <c r="J53" s="306" t="s">
        <v>315</v>
      </c>
      <c r="K53" s="306" t="s">
        <v>27</v>
      </c>
      <c r="L53" s="307" t="s">
        <v>218</v>
      </c>
      <c r="M53" s="306" t="s">
        <v>316</v>
      </c>
      <c r="N53" s="306" t="s">
        <v>285</v>
      </c>
      <c r="O53" s="306" t="s">
        <v>29</v>
      </c>
      <c r="P53" s="306" t="s">
        <v>317</v>
      </c>
      <c r="Q53" s="306" t="s">
        <v>220</v>
      </c>
      <c r="R53" s="316" t="s">
        <v>318</v>
      </c>
      <c r="S53" s="623" t="s">
        <v>32</v>
      </c>
      <c r="T53" s="683"/>
      <c r="U53" s="683"/>
      <c r="V53" s="683"/>
      <c r="W53" s="683"/>
    </row>
    <row r="54" spans="1:23" ht="27" customHeight="1" x14ac:dyDescent="0.25">
      <c r="A54" s="789" t="s">
        <v>209</v>
      </c>
      <c r="B54" s="566" t="s">
        <v>42</v>
      </c>
      <c r="C54" s="540" t="s">
        <v>44</v>
      </c>
      <c r="D54" s="540" t="s">
        <v>44</v>
      </c>
      <c r="E54" s="465">
        <v>2490.4</v>
      </c>
      <c r="F54" s="669">
        <v>2490.4</v>
      </c>
      <c r="G54" s="466">
        <v>0</v>
      </c>
      <c r="H54" s="466">
        <v>0</v>
      </c>
      <c r="I54" s="466">
        <v>0</v>
      </c>
      <c r="J54" s="430">
        <v>2490.4</v>
      </c>
      <c r="K54" s="466">
        <v>2333.3508809999998</v>
      </c>
      <c r="L54" s="467">
        <v>0.93693819506906506</v>
      </c>
      <c r="M54" s="466">
        <v>0</v>
      </c>
      <c r="N54" s="465">
        <v>157.04911900000025</v>
      </c>
      <c r="O54" s="465">
        <v>2333.3508809999998</v>
      </c>
      <c r="P54" s="467">
        <v>0.93693819506906506</v>
      </c>
      <c r="Q54" s="429">
        <v>2333.3508809999998</v>
      </c>
      <c r="R54" s="438">
        <v>0.93693819506906506</v>
      </c>
      <c r="S54" s="624" t="e">
        <v>#REF!</v>
      </c>
    </row>
    <row r="55" spans="1:23" ht="42" customHeight="1" x14ac:dyDescent="0.25">
      <c r="A55" s="781"/>
      <c r="B55" s="566" t="s">
        <v>35</v>
      </c>
      <c r="C55" s="423" t="s">
        <v>41</v>
      </c>
      <c r="D55" s="424" t="s">
        <v>41</v>
      </c>
      <c r="E55" s="465">
        <v>6514.2</v>
      </c>
      <c r="F55" s="669">
        <v>6714.2</v>
      </c>
      <c r="G55" s="466">
        <v>200</v>
      </c>
      <c r="H55" s="466">
        <v>0</v>
      </c>
      <c r="I55" s="466">
        <v>0</v>
      </c>
      <c r="J55" s="430">
        <v>6714.2</v>
      </c>
      <c r="K55" s="466">
        <v>6447.0146549999999</v>
      </c>
      <c r="L55" s="467">
        <v>0.96020592996931875</v>
      </c>
      <c r="M55" s="466">
        <v>0</v>
      </c>
      <c r="N55" s="465">
        <v>267.18534499999987</v>
      </c>
      <c r="O55" s="465">
        <v>6447.0146549999999</v>
      </c>
      <c r="P55" s="467">
        <v>0.96020592996931875</v>
      </c>
      <c r="Q55" s="429">
        <v>6447.0146549999999</v>
      </c>
      <c r="R55" s="438">
        <v>0.96020592996931875</v>
      </c>
      <c r="S55" s="624" t="e">
        <v>#REF!</v>
      </c>
    </row>
    <row r="56" spans="1:23" ht="38.25" customHeight="1" x14ac:dyDescent="0.25">
      <c r="A56" s="781"/>
      <c r="B56" s="566" t="s">
        <v>45</v>
      </c>
      <c r="C56" s="423" t="s">
        <v>47</v>
      </c>
      <c r="D56" s="424" t="s">
        <v>47</v>
      </c>
      <c r="E56" s="465">
        <v>1075.5999999999999</v>
      </c>
      <c r="F56" s="669">
        <v>875.6</v>
      </c>
      <c r="G56" s="466">
        <v>0</v>
      </c>
      <c r="H56" s="466">
        <v>200</v>
      </c>
      <c r="I56" s="466">
        <v>0</v>
      </c>
      <c r="J56" s="430">
        <v>875.59999999999991</v>
      </c>
      <c r="K56" s="466">
        <v>748.66261599999996</v>
      </c>
      <c r="L56" s="467">
        <v>0.8550281132937414</v>
      </c>
      <c r="M56" s="466">
        <v>0</v>
      </c>
      <c r="N56" s="465">
        <v>126.93738399999995</v>
      </c>
      <c r="O56" s="465">
        <v>748.66261599999996</v>
      </c>
      <c r="P56" s="467">
        <v>0.85502811329374151</v>
      </c>
      <c r="Q56" s="429">
        <v>748.66261599999996</v>
      </c>
      <c r="R56" s="438">
        <v>0.85502811329374151</v>
      </c>
      <c r="S56" s="624" t="e">
        <v>#REF!</v>
      </c>
    </row>
    <row r="57" spans="1:23" ht="24" customHeight="1" thickBot="1" x14ac:dyDescent="0.3">
      <c r="A57" s="781"/>
      <c r="B57" s="762" t="s">
        <v>222</v>
      </c>
      <c r="C57" s="762"/>
      <c r="D57" s="468" t="s">
        <v>322</v>
      </c>
      <c r="E57" s="447">
        <v>10080.200000000001</v>
      </c>
      <c r="F57" s="447">
        <v>10080.200000000001</v>
      </c>
      <c r="G57" s="447">
        <v>200</v>
      </c>
      <c r="H57" s="447">
        <v>200</v>
      </c>
      <c r="I57" s="447">
        <v>0</v>
      </c>
      <c r="J57" s="447">
        <v>10080.200000000001</v>
      </c>
      <c r="K57" s="447">
        <v>9529.028151999999</v>
      </c>
      <c r="L57" s="449">
        <v>0.9453213380686889</v>
      </c>
      <c r="M57" s="448">
        <v>0</v>
      </c>
      <c r="N57" s="447">
        <v>551.17184800000177</v>
      </c>
      <c r="O57" s="447">
        <v>9529.028151999999</v>
      </c>
      <c r="P57" s="449">
        <v>0.9453213380686889</v>
      </c>
      <c r="Q57" s="447">
        <v>9529.028151999999</v>
      </c>
      <c r="R57" s="449">
        <v>0.9453213380686889</v>
      </c>
      <c r="S57" s="621" t="e">
        <v>#REF!</v>
      </c>
    </row>
    <row r="58" spans="1:23" ht="59.25" customHeight="1" x14ac:dyDescent="0.25">
      <c r="A58" s="781"/>
      <c r="B58" s="566" t="s">
        <v>229</v>
      </c>
      <c r="C58" s="649" t="s">
        <v>49</v>
      </c>
      <c r="D58" s="199" t="s">
        <v>323</v>
      </c>
      <c r="E58" s="433">
        <v>4729.2</v>
      </c>
      <c r="F58" s="667">
        <v>4679.75677</v>
      </c>
      <c r="G58" s="430">
        <v>0</v>
      </c>
      <c r="H58" s="430">
        <v>0</v>
      </c>
      <c r="I58" s="430">
        <v>49</v>
      </c>
      <c r="J58" s="430">
        <v>4680.2</v>
      </c>
      <c r="K58" s="430">
        <v>4625.1030051899997</v>
      </c>
      <c r="L58" s="432">
        <v>0.98822764095337801</v>
      </c>
      <c r="M58" s="430">
        <v>0</v>
      </c>
      <c r="N58" s="429">
        <v>55.096994810000069</v>
      </c>
      <c r="O58" s="429">
        <v>4625.1030051899997</v>
      </c>
      <c r="P58" s="432">
        <v>0.98822764095337801</v>
      </c>
      <c r="Q58" s="429">
        <v>3939.64648192</v>
      </c>
      <c r="R58" s="432">
        <v>0.84176883080210252</v>
      </c>
      <c r="S58" s="625" t="e">
        <v>#REF!</v>
      </c>
    </row>
    <row r="59" spans="1:23" ht="35.25" customHeight="1" x14ac:dyDescent="0.25">
      <c r="A59" s="781"/>
      <c r="B59" s="762" t="s">
        <v>223</v>
      </c>
      <c r="C59" s="762"/>
      <c r="D59" s="468" t="s">
        <v>223</v>
      </c>
      <c r="E59" s="447">
        <v>4729.2</v>
      </c>
      <c r="F59" s="447">
        <v>4679.75677</v>
      </c>
      <c r="G59" s="447">
        <v>0</v>
      </c>
      <c r="H59" s="447">
        <v>0</v>
      </c>
      <c r="I59" s="447">
        <v>49</v>
      </c>
      <c r="J59" s="447">
        <v>4680.2</v>
      </c>
      <c r="K59" s="447">
        <v>4625.1030051899997</v>
      </c>
      <c r="L59" s="449">
        <v>0.98822764095337801</v>
      </c>
      <c r="M59" s="448">
        <v>0</v>
      </c>
      <c r="N59" s="447">
        <v>55.096994810000069</v>
      </c>
      <c r="O59" s="447">
        <v>4625.1030051899997</v>
      </c>
      <c r="P59" s="449">
        <v>0.98822764095337801</v>
      </c>
      <c r="Q59" s="447">
        <v>3939.64648192</v>
      </c>
      <c r="R59" s="449">
        <v>0.84176883080210252</v>
      </c>
      <c r="S59" s="621" t="e">
        <v>#REF!</v>
      </c>
    </row>
    <row r="60" spans="1:23" s="143" customFormat="1" ht="45" x14ac:dyDescent="0.25">
      <c r="A60" s="781"/>
      <c r="B60" s="564" t="s">
        <v>210</v>
      </c>
      <c r="C60" s="348" t="s">
        <v>211</v>
      </c>
      <c r="D60" s="199" t="s">
        <v>211</v>
      </c>
      <c r="E60" s="433">
        <v>79468.800000000003</v>
      </c>
      <c r="F60" s="433">
        <v>69518.418906000006</v>
      </c>
      <c r="G60" s="431">
        <v>12000</v>
      </c>
      <c r="H60" s="431">
        <v>44</v>
      </c>
      <c r="I60" s="431">
        <v>21906.805945</v>
      </c>
      <c r="J60" s="430">
        <v>69517.994055000003</v>
      </c>
      <c r="K60" s="431">
        <v>67497.587039709993</v>
      </c>
      <c r="L60" s="434">
        <v>0.9709369201060154</v>
      </c>
      <c r="M60" s="431">
        <v>0</v>
      </c>
      <c r="N60" s="433">
        <v>2020.4070152900094</v>
      </c>
      <c r="O60" s="433">
        <v>67497.587039709993</v>
      </c>
      <c r="P60" s="434">
        <v>0.9709369201060154</v>
      </c>
      <c r="Q60" s="433">
        <v>31437.082182700004</v>
      </c>
      <c r="R60" s="434">
        <v>0.45221503597799695</v>
      </c>
      <c r="S60" s="611" t="e">
        <v>#REF!</v>
      </c>
      <c r="T60" s="321"/>
      <c r="U60" s="321"/>
      <c r="V60" s="321"/>
      <c r="W60" s="321"/>
    </row>
    <row r="61" spans="1:23" ht="19.5" x14ac:dyDescent="0.25">
      <c r="A61" s="781"/>
      <c r="B61" s="762" t="s">
        <v>319</v>
      </c>
      <c r="C61" s="762"/>
      <c r="D61" s="468" t="s">
        <v>319</v>
      </c>
      <c r="E61" s="447">
        <v>79468.800000000003</v>
      </c>
      <c r="F61" s="447">
        <v>69518.418906000006</v>
      </c>
      <c r="G61" s="447">
        <v>12000</v>
      </c>
      <c r="H61" s="447">
        <v>44</v>
      </c>
      <c r="I61" s="447">
        <v>21906.805945</v>
      </c>
      <c r="J61" s="447">
        <v>69517.994055000003</v>
      </c>
      <c r="K61" s="447">
        <v>67497.587039709993</v>
      </c>
      <c r="L61" s="449">
        <v>0.9709369201060154</v>
      </c>
      <c r="M61" s="448">
        <v>0</v>
      </c>
      <c r="N61" s="447">
        <v>2020.4070152900094</v>
      </c>
      <c r="O61" s="447">
        <v>67497.587039709993</v>
      </c>
      <c r="P61" s="449">
        <v>0.9709369201060154</v>
      </c>
      <c r="Q61" s="447">
        <v>31437.082182700004</v>
      </c>
      <c r="R61" s="449">
        <v>0.45221503597799695</v>
      </c>
      <c r="S61" s="621" t="e">
        <v>#REF!</v>
      </c>
    </row>
    <row r="62" spans="1:23" s="143" customFormat="1" ht="27" customHeight="1" x14ac:dyDescent="0.25">
      <c r="A62" s="781"/>
      <c r="B62" s="564" t="s">
        <v>99</v>
      </c>
      <c r="C62" s="348"/>
      <c r="D62" s="199" t="s">
        <v>101</v>
      </c>
      <c r="E62" s="433">
        <v>94.1</v>
      </c>
      <c r="F62" s="667">
        <v>137.166415</v>
      </c>
      <c r="G62" s="431">
        <v>86.132829999999998</v>
      </c>
      <c r="H62" s="431">
        <v>43.066414999999999</v>
      </c>
      <c r="I62" s="431">
        <v>0</v>
      </c>
      <c r="J62" s="430">
        <v>137.16641499999997</v>
      </c>
      <c r="K62" s="466">
        <v>137.166415</v>
      </c>
      <c r="L62" s="434">
        <v>1.0000000000000002</v>
      </c>
      <c r="M62" s="431">
        <v>0</v>
      </c>
      <c r="N62" s="433">
        <v>0</v>
      </c>
      <c r="O62" s="433">
        <v>137.166415</v>
      </c>
      <c r="P62" s="434">
        <v>1.0000000000000002</v>
      </c>
      <c r="Q62" s="433">
        <v>137.166415</v>
      </c>
      <c r="R62" s="434">
        <v>1.0000000000000002</v>
      </c>
      <c r="S62" s="611" t="e">
        <v>#REF!</v>
      </c>
      <c r="T62" s="321"/>
      <c r="U62" s="321"/>
      <c r="V62" s="321"/>
      <c r="W62" s="321"/>
    </row>
    <row r="63" spans="1:23" ht="19.5" x14ac:dyDescent="0.25">
      <c r="A63" s="781"/>
      <c r="B63" s="762" t="s">
        <v>324</v>
      </c>
      <c r="C63" s="762"/>
      <c r="D63" s="469"/>
      <c r="E63" s="447">
        <v>94.1</v>
      </c>
      <c r="F63" s="447">
        <v>137.166415</v>
      </c>
      <c r="G63" s="447">
        <v>86.132829999999998</v>
      </c>
      <c r="H63" s="447">
        <v>43.066414999999999</v>
      </c>
      <c r="I63" s="447">
        <v>0</v>
      </c>
      <c r="J63" s="447">
        <v>137.16641499999997</v>
      </c>
      <c r="K63" s="447">
        <v>137.166415</v>
      </c>
      <c r="L63" s="449">
        <v>1.0000000000000002</v>
      </c>
      <c r="M63" s="448">
        <v>0</v>
      </c>
      <c r="N63" s="447">
        <v>0</v>
      </c>
      <c r="O63" s="447">
        <v>137.166415</v>
      </c>
      <c r="P63" s="449">
        <v>1.0000000000000002</v>
      </c>
      <c r="Q63" s="447">
        <v>137.166415</v>
      </c>
      <c r="R63" s="449">
        <v>1.0000000000000002</v>
      </c>
      <c r="S63" s="621" t="e">
        <v>#REF!</v>
      </c>
    </row>
    <row r="64" spans="1:23" ht="90" x14ac:dyDescent="0.25">
      <c r="A64" s="781"/>
      <c r="B64" s="564" t="s">
        <v>212</v>
      </c>
      <c r="C64" s="348" t="s">
        <v>203</v>
      </c>
      <c r="D64" s="199" t="s">
        <v>284</v>
      </c>
      <c r="E64" s="433">
        <v>3000</v>
      </c>
      <c r="F64" s="667">
        <v>2958.0271090000001</v>
      </c>
      <c r="G64" s="431">
        <v>0</v>
      </c>
      <c r="H64" s="431">
        <v>0</v>
      </c>
      <c r="I64" s="431">
        <v>41.972890999999997</v>
      </c>
      <c r="J64" s="430">
        <v>2958.0271090000001</v>
      </c>
      <c r="K64" s="431">
        <v>2953.5471090000001</v>
      </c>
      <c r="L64" s="434">
        <v>0.99848547703083268</v>
      </c>
      <c r="M64" s="431">
        <v>0</v>
      </c>
      <c r="N64" s="433">
        <v>4.4800000000000182</v>
      </c>
      <c r="O64" s="433">
        <v>2953.5471090000001</v>
      </c>
      <c r="P64" s="432">
        <v>0.99848547703083268</v>
      </c>
      <c r="Q64" s="429">
        <v>2212.9636540000001</v>
      </c>
      <c r="R64" s="432">
        <v>0.74812149194539379</v>
      </c>
      <c r="S64" s="420" t="e">
        <v>#REF!</v>
      </c>
    </row>
    <row r="65" spans="1:23" ht="20.25" thickBot="1" x14ac:dyDescent="0.3">
      <c r="A65" s="781"/>
      <c r="B65" s="793" t="s">
        <v>226</v>
      </c>
      <c r="C65" s="793"/>
      <c r="D65" s="470" t="s">
        <v>226</v>
      </c>
      <c r="E65" s="454">
        <v>3000</v>
      </c>
      <c r="F65" s="454">
        <v>2958.0271090000001</v>
      </c>
      <c r="G65" s="454">
        <v>0</v>
      </c>
      <c r="H65" s="454">
        <v>0</v>
      </c>
      <c r="I65" s="454">
        <v>41.972890999999997</v>
      </c>
      <c r="J65" s="454">
        <v>2958.0271090000001</v>
      </c>
      <c r="K65" s="454">
        <v>2953.5471090000001</v>
      </c>
      <c r="L65" s="453">
        <v>0.99848547703083268</v>
      </c>
      <c r="M65" s="457">
        <v>0</v>
      </c>
      <c r="N65" s="457">
        <v>4.4800000000000182</v>
      </c>
      <c r="O65" s="454">
        <v>2953.5471090000001</v>
      </c>
      <c r="P65" s="453">
        <v>0.99848547703083268</v>
      </c>
      <c r="Q65" s="454">
        <v>2212.9636540000001</v>
      </c>
      <c r="R65" s="453">
        <v>0.74812149194539379</v>
      </c>
      <c r="S65" s="627" t="e">
        <v>#REF!</v>
      </c>
    </row>
    <row r="66" spans="1:23" ht="27" customHeight="1" thickBot="1" x14ac:dyDescent="0.3">
      <c r="A66" s="790"/>
      <c r="B66" s="825" t="s">
        <v>228</v>
      </c>
      <c r="C66" s="826"/>
      <c r="D66" s="827"/>
      <c r="E66" s="471">
        <v>97372.3</v>
      </c>
      <c r="F66" s="472">
        <v>87373.569200000013</v>
      </c>
      <c r="G66" s="472">
        <v>12286.13283</v>
      </c>
      <c r="H66" s="472">
        <v>287.06641500000001</v>
      </c>
      <c r="I66" s="472">
        <v>21997.778836000001</v>
      </c>
      <c r="J66" s="472">
        <v>87373.587578999999</v>
      </c>
      <c r="K66" s="472">
        <v>84742.4317209</v>
      </c>
      <c r="L66" s="473">
        <v>0.96988614144153107</v>
      </c>
      <c r="M66" s="472">
        <v>0</v>
      </c>
      <c r="N66" s="471">
        <v>2631.1558581000113</v>
      </c>
      <c r="O66" s="471">
        <v>84742.4317209</v>
      </c>
      <c r="P66" s="473">
        <v>0.96988614144153107</v>
      </c>
      <c r="Q66" s="471">
        <v>47255.886885619999</v>
      </c>
      <c r="R66" s="473">
        <v>0.54084864997551985</v>
      </c>
      <c r="S66" s="618" t="e">
        <v>#REF!</v>
      </c>
    </row>
    <row r="67" spans="1:23" ht="21.75" customHeight="1" thickBot="1" x14ac:dyDescent="0.3">
      <c r="A67" s="746" t="s">
        <v>307</v>
      </c>
      <c r="B67" s="746"/>
      <c r="C67" s="746"/>
      <c r="D67" s="746"/>
      <c r="E67" s="746"/>
      <c r="F67" s="746"/>
      <c r="G67" s="746"/>
      <c r="H67" s="746"/>
      <c r="I67" s="746"/>
      <c r="J67" s="746"/>
      <c r="K67" s="746"/>
      <c r="L67" s="746"/>
      <c r="M67" s="746"/>
      <c r="N67" s="746"/>
      <c r="O67" s="746"/>
      <c r="P67" s="746"/>
      <c r="Q67" s="746"/>
      <c r="R67" s="746"/>
    </row>
    <row r="68" spans="1:23" s="149" customFormat="1" ht="47.25" customHeight="1" thickBot="1" x14ac:dyDescent="0.3">
      <c r="A68" s="305" t="s">
        <v>7</v>
      </c>
      <c r="B68" s="315" t="s">
        <v>8</v>
      </c>
      <c r="C68" s="304" t="s">
        <v>314</v>
      </c>
      <c r="D68" s="306" t="s">
        <v>141</v>
      </c>
      <c r="E68" s="313" t="s">
        <v>293</v>
      </c>
      <c r="F68" s="306" t="s">
        <v>294</v>
      </c>
      <c r="G68" s="306" t="s">
        <v>288</v>
      </c>
      <c r="H68" s="306" t="s">
        <v>295</v>
      </c>
      <c r="I68" s="306" t="s">
        <v>296</v>
      </c>
      <c r="J68" s="306" t="s">
        <v>315</v>
      </c>
      <c r="K68" s="306" t="s">
        <v>27</v>
      </c>
      <c r="L68" s="307" t="s">
        <v>218</v>
      </c>
      <c r="M68" s="306" t="s">
        <v>316</v>
      </c>
      <c r="N68" s="306" t="s">
        <v>285</v>
      </c>
      <c r="O68" s="306" t="s">
        <v>29</v>
      </c>
      <c r="P68" s="306" t="s">
        <v>317</v>
      </c>
      <c r="Q68" s="306" t="s">
        <v>220</v>
      </c>
      <c r="R68" s="316" t="s">
        <v>318</v>
      </c>
      <c r="S68" s="615" t="s">
        <v>32</v>
      </c>
      <c r="T68" s="683"/>
      <c r="U68" s="683"/>
      <c r="V68" s="683"/>
      <c r="W68" s="683"/>
    </row>
    <row r="69" spans="1:23" ht="102" customHeight="1" x14ac:dyDescent="0.25">
      <c r="A69" s="736" t="s">
        <v>260</v>
      </c>
      <c r="B69" s="567" t="s">
        <v>95</v>
      </c>
      <c r="C69" s="350" t="s">
        <v>98</v>
      </c>
      <c r="D69" s="309" t="s">
        <v>98</v>
      </c>
      <c r="E69" s="474">
        <v>1826</v>
      </c>
      <c r="F69" s="670">
        <v>1780.7166119999999</v>
      </c>
      <c r="G69" s="475">
        <v>0</v>
      </c>
      <c r="H69" s="475">
        <v>0</v>
      </c>
      <c r="I69" s="475">
        <v>45.283388000000002</v>
      </c>
      <c r="J69" s="430">
        <v>1780.7166119999999</v>
      </c>
      <c r="K69" s="446">
        <v>1714.902742</v>
      </c>
      <c r="L69" s="432">
        <v>0.96304079517398244</v>
      </c>
      <c r="M69" s="430">
        <v>0</v>
      </c>
      <c r="N69" s="474">
        <v>65.813869999999952</v>
      </c>
      <c r="O69" s="474">
        <v>1714.902742</v>
      </c>
      <c r="P69" s="432">
        <v>0.96304079517398244</v>
      </c>
      <c r="Q69" s="474">
        <v>1435.8942730000001</v>
      </c>
      <c r="R69" s="432">
        <v>0.80635754354382372</v>
      </c>
      <c r="S69" s="628" t="e">
        <v>#REF!</v>
      </c>
    </row>
    <row r="70" spans="1:23" ht="23.25" customHeight="1" x14ac:dyDescent="0.25">
      <c r="A70" s="737"/>
      <c r="B70" s="786" t="s">
        <v>319</v>
      </c>
      <c r="C70" s="764"/>
      <c r="D70" s="468" t="s">
        <v>319</v>
      </c>
      <c r="E70" s="447">
        <v>1826</v>
      </c>
      <c r="F70" s="447">
        <v>1780.7166119999999</v>
      </c>
      <c r="G70" s="447">
        <v>0</v>
      </c>
      <c r="H70" s="447">
        <v>0</v>
      </c>
      <c r="I70" s="447">
        <v>45.283388000000002</v>
      </c>
      <c r="J70" s="447">
        <v>1780.7166119999999</v>
      </c>
      <c r="K70" s="447">
        <v>1714.902742</v>
      </c>
      <c r="L70" s="449">
        <v>0.96304079517398244</v>
      </c>
      <c r="M70" s="448">
        <v>0</v>
      </c>
      <c r="N70" s="447">
        <v>65.813869999999952</v>
      </c>
      <c r="O70" s="447">
        <v>1714.902742</v>
      </c>
      <c r="P70" s="449">
        <v>0.96304079517398244</v>
      </c>
      <c r="Q70" s="447">
        <v>1435.8942730000001</v>
      </c>
      <c r="R70" s="449">
        <v>0.80635754354382372</v>
      </c>
      <c r="S70" s="621" t="e">
        <v>#REF!</v>
      </c>
    </row>
    <row r="71" spans="1:23" s="143" customFormat="1" ht="103.5" customHeight="1" x14ac:dyDescent="0.25">
      <c r="A71" s="737"/>
      <c r="B71" s="665" t="s">
        <v>205</v>
      </c>
      <c r="C71" s="538" t="s">
        <v>203</v>
      </c>
      <c r="D71" s="666" t="s">
        <v>261</v>
      </c>
      <c r="E71" s="433">
        <v>2000</v>
      </c>
      <c r="F71" s="667">
        <v>1983.25587</v>
      </c>
      <c r="G71" s="431">
        <v>0</v>
      </c>
      <c r="H71" s="431">
        <v>0</v>
      </c>
      <c r="I71" s="431">
        <v>16.744129999999998</v>
      </c>
      <c r="J71" s="430">
        <v>1983.25587</v>
      </c>
      <c r="K71" s="431">
        <v>1895.5616849999999</v>
      </c>
      <c r="L71" s="434">
        <v>0.9557827175370972</v>
      </c>
      <c r="M71" s="431">
        <v>0</v>
      </c>
      <c r="N71" s="433">
        <v>87.694185000000061</v>
      </c>
      <c r="O71" s="433">
        <v>1895.5616849999999</v>
      </c>
      <c r="P71" s="434">
        <v>0.9557827175370972</v>
      </c>
      <c r="Q71" s="433">
        <v>1810.5226339999999</v>
      </c>
      <c r="R71" s="434">
        <v>0.91290421038814318</v>
      </c>
      <c r="S71" s="611" t="e">
        <v>#REF!</v>
      </c>
      <c r="T71" s="321"/>
      <c r="U71" s="321"/>
      <c r="V71" s="321"/>
      <c r="W71" s="321"/>
    </row>
    <row r="72" spans="1:23" ht="27.75" customHeight="1" thickBot="1" x14ac:dyDescent="0.3">
      <c r="A72" s="737"/>
      <c r="B72" s="785" t="s">
        <v>226</v>
      </c>
      <c r="C72" s="766"/>
      <c r="D72" s="470" t="s">
        <v>226</v>
      </c>
      <c r="E72" s="454">
        <v>2000</v>
      </c>
      <c r="F72" s="454">
        <v>1983.25587</v>
      </c>
      <c r="G72" s="454">
        <v>0</v>
      </c>
      <c r="H72" s="454">
        <v>0</v>
      </c>
      <c r="I72" s="454">
        <v>16.744129999999998</v>
      </c>
      <c r="J72" s="454">
        <v>1983.25587</v>
      </c>
      <c r="K72" s="454">
        <v>1895.5616849999999</v>
      </c>
      <c r="L72" s="453">
        <v>0.9557827175370972</v>
      </c>
      <c r="M72" s="457">
        <v>0</v>
      </c>
      <c r="N72" s="454">
        <v>87.694185000000061</v>
      </c>
      <c r="O72" s="454">
        <v>1895.5616849999999</v>
      </c>
      <c r="P72" s="453">
        <v>0.9557827175370972</v>
      </c>
      <c r="Q72" s="454">
        <v>1810.5226339999999</v>
      </c>
      <c r="R72" s="453">
        <v>0.91290421038814318</v>
      </c>
      <c r="S72" s="622" t="e">
        <v>#REF!</v>
      </c>
    </row>
    <row r="73" spans="1:23" ht="35.25" customHeight="1" thickBot="1" x14ac:dyDescent="0.3">
      <c r="A73" s="738"/>
      <c r="B73" s="750" t="s">
        <v>228</v>
      </c>
      <c r="C73" s="803"/>
      <c r="D73" s="751"/>
      <c r="E73" s="455">
        <v>3826</v>
      </c>
      <c r="F73" s="456">
        <v>3763.9724820000001</v>
      </c>
      <c r="G73" s="456">
        <v>0</v>
      </c>
      <c r="H73" s="456">
        <v>0</v>
      </c>
      <c r="I73" s="456">
        <v>62.027518000000001</v>
      </c>
      <c r="J73" s="456">
        <v>3701.9449640000003</v>
      </c>
      <c r="K73" s="456">
        <v>3610.4644269999999</v>
      </c>
      <c r="L73" s="384">
        <v>0.97528852052377502</v>
      </c>
      <c r="M73" s="456">
        <v>0</v>
      </c>
      <c r="N73" s="455">
        <v>91.480537000000368</v>
      </c>
      <c r="O73" s="455">
        <v>3610.4644269999999</v>
      </c>
      <c r="P73" s="384">
        <v>0.97528852052377502</v>
      </c>
      <c r="Q73" s="455">
        <v>3246.4169069999998</v>
      </c>
      <c r="R73" s="384">
        <v>0.87694899264310067</v>
      </c>
      <c r="S73" s="618" t="e">
        <v>#REF!</v>
      </c>
    </row>
    <row r="74" spans="1:23" ht="21.75" customHeight="1" thickBot="1" x14ac:dyDescent="0.3">
      <c r="A74" s="746" t="s">
        <v>307</v>
      </c>
      <c r="B74" s="746"/>
      <c r="C74" s="746"/>
      <c r="D74" s="746"/>
      <c r="E74" s="746"/>
      <c r="F74" s="746"/>
      <c r="G74" s="746"/>
      <c r="H74" s="746"/>
      <c r="I74" s="746"/>
      <c r="J74" s="746"/>
      <c r="K74" s="746"/>
      <c r="L74" s="746"/>
      <c r="M74" s="746"/>
      <c r="N74" s="746"/>
      <c r="O74" s="746"/>
      <c r="P74" s="746"/>
      <c r="Q74" s="746"/>
      <c r="R74" s="746"/>
    </row>
    <row r="75" spans="1:23" ht="68.25" customHeight="1" thickBot="1" x14ac:dyDescent="0.3">
      <c r="A75" s="305" t="s">
        <v>7</v>
      </c>
      <c r="B75" s="315" t="s">
        <v>8</v>
      </c>
      <c r="C75" s="304" t="s">
        <v>314</v>
      </c>
      <c r="D75" s="306" t="s">
        <v>141</v>
      </c>
      <c r="E75" s="313" t="s">
        <v>293</v>
      </c>
      <c r="F75" s="306" t="s">
        <v>294</v>
      </c>
      <c r="G75" s="306" t="s">
        <v>288</v>
      </c>
      <c r="H75" s="306" t="s">
        <v>295</v>
      </c>
      <c r="I75" s="306" t="s">
        <v>296</v>
      </c>
      <c r="J75" s="306" t="s">
        <v>315</v>
      </c>
      <c r="K75" s="306" t="s">
        <v>27</v>
      </c>
      <c r="L75" s="307" t="s">
        <v>218</v>
      </c>
      <c r="M75" s="306" t="s">
        <v>316</v>
      </c>
      <c r="N75" s="306" t="s">
        <v>285</v>
      </c>
      <c r="O75" s="306" t="s">
        <v>29</v>
      </c>
      <c r="P75" s="306" t="s">
        <v>317</v>
      </c>
      <c r="Q75" s="306" t="s">
        <v>220</v>
      </c>
      <c r="R75" s="316" t="s">
        <v>318</v>
      </c>
      <c r="S75" s="615" t="s">
        <v>32</v>
      </c>
    </row>
    <row r="76" spans="1:23" ht="42.75" customHeight="1" x14ac:dyDescent="0.25">
      <c r="A76" s="736" t="s">
        <v>325</v>
      </c>
      <c r="B76" s="568" t="s">
        <v>78</v>
      </c>
      <c r="C76" s="352" t="s">
        <v>80</v>
      </c>
      <c r="D76" s="218" t="s">
        <v>80</v>
      </c>
      <c r="E76" s="476">
        <v>3346.4</v>
      </c>
      <c r="F76" s="671">
        <v>3331.8962320000001</v>
      </c>
      <c r="G76" s="477">
        <v>0</v>
      </c>
      <c r="H76" s="477">
        <v>0</v>
      </c>
      <c r="I76" s="477">
        <v>14.503768000000001</v>
      </c>
      <c r="J76" s="430">
        <v>3331.8962320000001</v>
      </c>
      <c r="K76" s="478">
        <v>3309.5916506999997</v>
      </c>
      <c r="L76" s="479">
        <v>0.99330573951079748</v>
      </c>
      <c r="M76" s="477">
        <v>0</v>
      </c>
      <c r="N76" s="476">
        <v>22.304581300000336</v>
      </c>
      <c r="O76" s="476">
        <v>3309.5916506999997</v>
      </c>
      <c r="P76" s="480">
        <v>0.99330573951079748</v>
      </c>
      <c r="Q76" s="476">
        <v>2811.6479446999997</v>
      </c>
      <c r="R76" s="438">
        <v>0.84385819633172765</v>
      </c>
      <c r="S76" s="629" t="e">
        <v>#REF!</v>
      </c>
    </row>
    <row r="77" spans="1:23" ht="24.75" customHeight="1" x14ac:dyDescent="0.25">
      <c r="A77" s="737"/>
      <c r="B77" s="786" t="s">
        <v>319</v>
      </c>
      <c r="C77" s="764"/>
      <c r="D77" s="468" t="s">
        <v>319</v>
      </c>
      <c r="E77" s="447">
        <v>3346.4</v>
      </c>
      <c r="F77" s="447">
        <v>3331.8962320000001</v>
      </c>
      <c r="G77" s="447">
        <v>0</v>
      </c>
      <c r="H77" s="447">
        <v>0</v>
      </c>
      <c r="I77" s="447">
        <v>14.503768000000001</v>
      </c>
      <c r="J77" s="447">
        <v>3331.8962320000001</v>
      </c>
      <c r="K77" s="447">
        <v>3309.5916506999997</v>
      </c>
      <c r="L77" s="449">
        <v>0.99330573951079748</v>
      </c>
      <c r="M77" s="448">
        <v>0</v>
      </c>
      <c r="N77" s="447">
        <v>22.304581300000336</v>
      </c>
      <c r="O77" s="447">
        <v>3309.5916506999997</v>
      </c>
      <c r="P77" s="449">
        <v>0.99330573951079748</v>
      </c>
      <c r="Q77" s="447">
        <v>2811.6479446999997</v>
      </c>
      <c r="R77" s="449">
        <v>0.84385819633172765</v>
      </c>
      <c r="S77" s="621" t="e">
        <v>#REF!</v>
      </c>
    </row>
    <row r="78" spans="1:23" ht="108.75" customHeight="1" x14ac:dyDescent="0.25">
      <c r="A78" s="737"/>
      <c r="B78" s="569" t="s">
        <v>102</v>
      </c>
      <c r="C78" s="531" t="s">
        <v>108</v>
      </c>
      <c r="D78" s="347" t="s">
        <v>267</v>
      </c>
      <c r="E78" s="429">
        <v>20000</v>
      </c>
      <c r="F78" s="668">
        <v>16126.90387</v>
      </c>
      <c r="G78" s="429">
        <v>0</v>
      </c>
      <c r="H78" s="429">
        <v>0</v>
      </c>
      <c r="I78" s="429">
        <v>3873.0961299999999</v>
      </c>
      <c r="J78" s="430">
        <v>16126.90387</v>
      </c>
      <c r="K78" s="431">
        <v>15142.947896</v>
      </c>
      <c r="L78" s="432">
        <v>0.93898667829040638</v>
      </c>
      <c r="M78" s="430">
        <v>0</v>
      </c>
      <c r="N78" s="430">
        <v>983.95597400000042</v>
      </c>
      <c r="O78" s="429">
        <v>15142.947896</v>
      </c>
      <c r="P78" s="432">
        <v>0.93898667829040638</v>
      </c>
      <c r="Q78" s="429">
        <v>2834.1161379999999</v>
      </c>
      <c r="R78" s="432">
        <v>0.17573839100462127</v>
      </c>
      <c r="S78" s="420" t="e">
        <v>#REF!</v>
      </c>
    </row>
    <row r="79" spans="1:23" ht="105.75" customHeight="1" x14ac:dyDescent="0.25">
      <c r="A79" s="737"/>
      <c r="B79" s="569" t="s">
        <v>109</v>
      </c>
      <c r="C79" s="531" t="s">
        <v>111</v>
      </c>
      <c r="D79" s="347" t="s">
        <v>267</v>
      </c>
      <c r="E79" s="429">
        <v>20000</v>
      </c>
      <c r="F79" s="668">
        <v>19521.045832</v>
      </c>
      <c r="G79" s="429">
        <v>0</v>
      </c>
      <c r="H79" s="429">
        <v>0</v>
      </c>
      <c r="I79" s="429">
        <v>478.95416799999998</v>
      </c>
      <c r="J79" s="430">
        <v>19521.045832</v>
      </c>
      <c r="K79" s="431">
        <v>18607.588956330001</v>
      </c>
      <c r="L79" s="432">
        <v>0.95320656057409536</v>
      </c>
      <c r="M79" s="430">
        <v>0</v>
      </c>
      <c r="N79" s="430">
        <v>913.45687566999914</v>
      </c>
      <c r="O79" s="429">
        <v>18607.588956330001</v>
      </c>
      <c r="P79" s="432">
        <v>0.95320656057409536</v>
      </c>
      <c r="Q79" s="429">
        <v>12025.842948020001</v>
      </c>
      <c r="R79" s="432">
        <v>0.61604501375159726</v>
      </c>
      <c r="S79" s="420" t="e">
        <v>#REF!</v>
      </c>
    </row>
    <row r="80" spans="1:23" ht="27" customHeight="1" thickBot="1" x14ac:dyDescent="0.3">
      <c r="A80" s="737"/>
      <c r="B80" s="787" t="s">
        <v>226</v>
      </c>
      <c r="C80" s="788"/>
      <c r="D80" s="468" t="s">
        <v>226</v>
      </c>
      <c r="E80" s="454">
        <v>40000</v>
      </c>
      <c r="F80" s="454">
        <v>35647.949701999998</v>
      </c>
      <c r="G80" s="454">
        <v>0</v>
      </c>
      <c r="H80" s="454">
        <v>0</v>
      </c>
      <c r="I80" s="454">
        <v>4352.0502980000001</v>
      </c>
      <c r="J80" s="454">
        <v>35647.949701999998</v>
      </c>
      <c r="K80" s="454">
        <v>33750.536852329999</v>
      </c>
      <c r="L80" s="453">
        <v>0.94677357700705167</v>
      </c>
      <c r="M80" s="454">
        <v>0</v>
      </c>
      <c r="N80" s="454">
        <v>1897.4128496699996</v>
      </c>
      <c r="O80" s="454">
        <v>33750.536852329999</v>
      </c>
      <c r="P80" s="453">
        <v>0.94677357700705167</v>
      </c>
      <c r="Q80" s="454">
        <v>14859.959086020001</v>
      </c>
      <c r="R80" s="453">
        <v>0.41685312087349291</v>
      </c>
      <c r="S80" s="622" t="e">
        <v>#REF!</v>
      </c>
    </row>
    <row r="81" spans="1:57" ht="37.5" customHeight="1" thickBot="1" x14ac:dyDescent="0.3">
      <c r="A81" s="738"/>
      <c r="B81" s="750" t="s">
        <v>228</v>
      </c>
      <c r="C81" s="803"/>
      <c r="D81" s="831"/>
      <c r="E81" s="481">
        <v>43346.400000000001</v>
      </c>
      <c r="F81" s="456">
        <v>38979.845933999997</v>
      </c>
      <c r="G81" s="456">
        <v>0</v>
      </c>
      <c r="H81" s="456">
        <v>0</v>
      </c>
      <c r="I81" s="456">
        <v>4366.5540659999997</v>
      </c>
      <c r="J81" s="456">
        <v>38979.845933999997</v>
      </c>
      <c r="K81" s="456">
        <v>37060.128503029999</v>
      </c>
      <c r="L81" s="384">
        <v>0.95075102569106018</v>
      </c>
      <c r="M81" s="456">
        <v>0</v>
      </c>
      <c r="N81" s="455">
        <v>1919.7174309699985</v>
      </c>
      <c r="O81" s="455">
        <v>37060.128503029999</v>
      </c>
      <c r="P81" s="384">
        <v>0.95075102569106018</v>
      </c>
      <c r="Q81" s="455">
        <v>17671.607030719999</v>
      </c>
      <c r="R81" s="384">
        <v>0.45335240833535512</v>
      </c>
      <c r="S81" s="618" t="e">
        <v>#REF!</v>
      </c>
    </row>
    <row r="82" spans="1:57" ht="18" customHeight="1" thickBot="1" x14ac:dyDescent="0.3">
      <c r="A82" s="746" t="s">
        <v>307</v>
      </c>
      <c r="B82" s="746"/>
      <c r="C82" s="746"/>
      <c r="D82" s="746"/>
      <c r="E82" s="746"/>
      <c r="F82" s="746"/>
      <c r="G82" s="746"/>
      <c r="H82" s="746"/>
      <c r="I82" s="746"/>
      <c r="J82" s="746"/>
      <c r="K82" s="746"/>
      <c r="L82" s="746"/>
      <c r="M82" s="746"/>
      <c r="N82" s="746"/>
      <c r="O82" s="746"/>
      <c r="P82" s="746"/>
      <c r="Q82" s="746"/>
      <c r="R82" s="746"/>
    </row>
    <row r="83" spans="1:57" s="149" customFormat="1" ht="68.25" customHeight="1" thickBot="1" x14ac:dyDescent="0.3">
      <c r="A83" s="305" t="s">
        <v>7</v>
      </c>
      <c r="B83" s="315" t="s">
        <v>8</v>
      </c>
      <c r="C83" s="304" t="s">
        <v>314</v>
      </c>
      <c r="D83" s="306" t="s">
        <v>141</v>
      </c>
      <c r="E83" s="313" t="s">
        <v>293</v>
      </c>
      <c r="F83" s="306" t="s">
        <v>294</v>
      </c>
      <c r="G83" s="306" t="s">
        <v>288</v>
      </c>
      <c r="H83" s="306" t="s">
        <v>295</v>
      </c>
      <c r="I83" s="306" t="s">
        <v>296</v>
      </c>
      <c r="J83" s="306" t="s">
        <v>315</v>
      </c>
      <c r="K83" s="306" t="s">
        <v>27</v>
      </c>
      <c r="L83" s="307" t="s">
        <v>218</v>
      </c>
      <c r="M83" s="306" t="s">
        <v>316</v>
      </c>
      <c r="N83" s="306" t="s">
        <v>285</v>
      </c>
      <c r="O83" s="306" t="s">
        <v>29</v>
      </c>
      <c r="P83" s="306" t="s">
        <v>317</v>
      </c>
      <c r="Q83" s="306" t="s">
        <v>220</v>
      </c>
      <c r="R83" s="316" t="s">
        <v>318</v>
      </c>
      <c r="S83" s="615" t="s">
        <v>32</v>
      </c>
      <c r="T83" s="683"/>
      <c r="U83" s="683"/>
      <c r="V83" s="683"/>
      <c r="W83" s="683"/>
    </row>
    <row r="84" spans="1:57" s="143" customFormat="1" ht="45" x14ac:dyDescent="0.25">
      <c r="A84" s="767" t="s">
        <v>262</v>
      </c>
      <c r="B84" s="658" t="s">
        <v>146</v>
      </c>
      <c r="C84" s="534" t="s">
        <v>147</v>
      </c>
      <c r="D84" s="199" t="s">
        <v>147</v>
      </c>
      <c r="E84" s="433">
        <v>7373.9</v>
      </c>
      <c r="F84" s="668">
        <v>7736.6147350000001</v>
      </c>
      <c r="G84" s="433">
        <v>7000</v>
      </c>
      <c r="H84" s="433">
        <v>5500</v>
      </c>
      <c r="I84" s="433">
        <v>1137.285265</v>
      </c>
      <c r="J84" s="430">
        <v>7736.6147349999992</v>
      </c>
      <c r="K84" s="431">
        <v>7715.8579930400001</v>
      </c>
      <c r="L84" s="434">
        <v>0.99731707695536442</v>
      </c>
      <c r="M84" s="431">
        <v>0</v>
      </c>
      <c r="N84" s="433">
        <v>20.75674195999909</v>
      </c>
      <c r="O84" s="433">
        <v>7715.8579930400001</v>
      </c>
      <c r="P84" s="432">
        <v>0.99731707695536442</v>
      </c>
      <c r="Q84" s="433">
        <v>4411.7113430399995</v>
      </c>
      <c r="R84" s="432">
        <v>0.5702379521474259</v>
      </c>
      <c r="S84" s="611" t="e">
        <v>#REF!</v>
      </c>
      <c r="T84" s="107"/>
      <c r="U84" s="107"/>
      <c r="V84" s="107"/>
      <c r="W84" s="107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</row>
    <row r="85" spans="1:57" ht="30" x14ac:dyDescent="0.25">
      <c r="A85" s="743"/>
      <c r="B85" s="579" t="s">
        <v>50</v>
      </c>
      <c r="C85" s="536" t="s">
        <v>52</v>
      </c>
      <c r="D85" s="199" t="s">
        <v>52</v>
      </c>
      <c r="E85" s="429">
        <v>15000</v>
      </c>
      <c r="F85" s="668">
        <v>13696.881992000001</v>
      </c>
      <c r="G85" s="429">
        <v>0</v>
      </c>
      <c r="H85" s="429">
        <v>0</v>
      </c>
      <c r="I85" s="429">
        <v>1303.1180079999999</v>
      </c>
      <c r="J85" s="430">
        <v>13696.881992000001</v>
      </c>
      <c r="K85" s="431">
        <v>12825.58574667</v>
      </c>
      <c r="L85" s="432">
        <v>0.93638725617706986</v>
      </c>
      <c r="M85" s="430">
        <v>0</v>
      </c>
      <c r="N85" s="429">
        <v>871.2962453300006</v>
      </c>
      <c r="O85" s="429">
        <v>12825.58574667</v>
      </c>
      <c r="P85" s="432">
        <v>0.93638725617706986</v>
      </c>
      <c r="Q85" s="429">
        <v>10171.822221</v>
      </c>
      <c r="R85" s="432">
        <v>0.74263779354608606</v>
      </c>
      <c r="S85" s="626" t="e">
        <v>#REF!</v>
      </c>
    </row>
    <row r="86" spans="1:57" ht="30" x14ac:dyDescent="0.25">
      <c r="A86" s="744"/>
      <c r="B86" s="579" t="s">
        <v>148</v>
      </c>
      <c r="C86" s="536" t="s">
        <v>149</v>
      </c>
      <c r="D86" s="199" t="s">
        <v>149</v>
      </c>
      <c r="E86" s="429">
        <v>2836.1</v>
      </c>
      <c r="F86" s="668">
        <v>2529.960912</v>
      </c>
      <c r="G86" s="429">
        <v>0</v>
      </c>
      <c r="H86" s="429">
        <v>0</v>
      </c>
      <c r="I86" s="429">
        <v>306.13908800000002</v>
      </c>
      <c r="J86" s="430">
        <v>2529.960912</v>
      </c>
      <c r="K86" s="431">
        <v>2233.4596240000001</v>
      </c>
      <c r="L86" s="432">
        <v>0.88280400436479156</v>
      </c>
      <c r="M86" s="430">
        <v>0</v>
      </c>
      <c r="N86" s="429">
        <v>296.50128799999993</v>
      </c>
      <c r="O86" s="429">
        <v>2233.4596240000001</v>
      </c>
      <c r="P86" s="432">
        <v>0.88280400436479156</v>
      </c>
      <c r="Q86" s="429">
        <v>1952.8683040000001</v>
      </c>
      <c r="R86" s="432">
        <v>0.77189663078873694</v>
      </c>
      <c r="S86" s="626" t="e">
        <v>#REF!</v>
      </c>
    </row>
    <row r="87" spans="1:57" ht="19.5" x14ac:dyDescent="0.25">
      <c r="A87" s="744"/>
      <c r="B87" s="763" t="s">
        <v>319</v>
      </c>
      <c r="C87" s="764"/>
      <c r="D87" s="468" t="s">
        <v>319</v>
      </c>
      <c r="E87" s="447">
        <v>25210</v>
      </c>
      <c r="F87" s="447">
        <v>23963.457639</v>
      </c>
      <c r="G87" s="447">
        <v>7000</v>
      </c>
      <c r="H87" s="447">
        <v>5500</v>
      </c>
      <c r="I87" s="447">
        <v>2746.5423609999998</v>
      </c>
      <c r="J87" s="447">
        <v>23963.457638999997</v>
      </c>
      <c r="K87" s="447">
        <v>22774.90336371</v>
      </c>
      <c r="L87" s="449">
        <v>0.9504013864278229</v>
      </c>
      <c r="M87" s="448">
        <v>0</v>
      </c>
      <c r="N87" s="447">
        <v>1188.5542752899964</v>
      </c>
      <c r="O87" s="447">
        <v>22774.90336371</v>
      </c>
      <c r="P87" s="449">
        <v>0.9504013864278229</v>
      </c>
      <c r="Q87" s="447">
        <v>16536.40186804</v>
      </c>
      <c r="R87" s="449">
        <v>0.69006744006454945</v>
      </c>
      <c r="S87" s="621" t="e">
        <v>#REF!</v>
      </c>
    </row>
    <row r="88" spans="1:57" ht="54.75" customHeight="1" x14ac:dyDescent="0.25">
      <c r="A88" s="744"/>
      <c r="B88" s="539" t="s">
        <v>195</v>
      </c>
      <c r="C88" s="532" t="s">
        <v>196</v>
      </c>
      <c r="D88" s="347" t="s">
        <v>263</v>
      </c>
      <c r="E88" s="429">
        <v>1000</v>
      </c>
      <c r="F88" s="667">
        <v>931.93230000000005</v>
      </c>
      <c r="G88" s="430">
        <v>0</v>
      </c>
      <c r="H88" s="430">
        <v>0</v>
      </c>
      <c r="I88" s="430">
        <v>68.067700000000002</v>
      </c>
      <c r="J88" s="430">
        <v>931.93229999999994</v>
      </c>
      <c r="K88" s="431">
        <v>891.13349800000003</v>
      </c>
      <c r="L88" s="432">
        <v>0.95622128130981199</v>
      </c>
      <c r="M88" s="430">
        <v>0</v>
      </c>
      <c r="N88" s="429">
        <v>40.79880199999991</v>
      </c>
      <c r="O88" s="429">
        <v>891.13349800000003</v>
      </c>
      <c r="P88" s="438">
        <v>0.95622128130981199</v>
      </c>
      <c r="Q88" s="429">
        <v>439.02360800000002</v>
      </c>
      <c r="R88" s="438">
        <v>0.47108959309597925</v>
      </c>
      <c r="S88" s="420" t="e">
        <v>#REF!</v>
      </c>
    </row>
    <row r="89" spans="1:57" ht="104.25" customHeight="1" x14ac:dyDescent="0.25">
      <c r="A89" s="744"/>
      <c r="B89" s="537" t="s">
        <v>197</v>
      </c>
      <c r="C89" s="531" t="s">
        <v>198</v>
      </c>
      <c r="D89" s="347" t="s">
        <v>264</v>
      </c>
      <c r="E89" s="429">
        <v>2000</v>
      </c>
      <c r="F89" s="667">
        <v>2847.852832</v>
      </c>
      <c r="G89" s="430">
        <v>850</v>
      </c>
      <c r="H89" s="430">
        <v>0</v>
      </c>
      <c r="I89" s="430">
        <v>2.1471680000000002</v>
      </c>
      <c r="J89" s="430">
        <v>2847.852832</v>
      </c>
      <c r="K89" s="431">
        <v>2846.4521650000002</v>
      </c>
      <c r="L89" s="432">
        <v>0.99950816735181636</v>
      </c>
      <c r="M89" s="430">
        <v>0</v>
      </c>
      <c r="N89" s="429">
        <v>1.4006669999998849</v>
      </c>
      <c r="O89" s="429">
        <v>2846.4521650000002</v>
      </c>
      <c r="P89" s="432">
        <v>0.99950816735181636</v>
      </c>
      <c r="Q89" s="429">
        <v>694.50553500000001</v>
      </c>
      <c r="R89" s="432">
        <v>0.24386988231841328</v>
      </c>
      <c r="S89" s="420" t="e">
        <v>#REF!</v>
      </c>
    </row>
    <row r="90" spans="1:57" ht="106.5" customHeight="1" x14ac:dyDescent="0.25">
      <c r="A90" s="744"/>
      <c r="B90" s="537" t="s">
        <v>199</v>
      </c>
      <c r="C90" s="531" t="s">
        <v>116</v>
      </c>
      <c r="D90" s="347" t="s">
        <v>264</v>
      </c>
      <c r="E90" s="429">
        <v>2000</v>
      </c>
      <c r="F90" s="667">
        <v>2000</v>
      </c>
      <c r="G90" s="430">
        <v>0</v>
      </c>
      <c r="H90" s="430">
        <v>0</v>
      </c>
      <c r="I90" s="430">
        <v>0</v>
      </c>
      <c r="J90" s="430">
        <v>2000</v>
      </c>
      <c r="K90" s="431">
        <v>1961.81</v>
      </c>
      <c r="L90" s="432">
        <v>0.98090500000000003</v>
      </c>
      <c r="M90" s="430">
        <v>0</v>
      </c>
      <c r="N90" s="429">
        <v>38.190000000000055</v>
      </c>
      <c r="O90" s="429">
        <v>1961.81</v>
      </c>
      <c r="P90" s="432">
        <v>0.98090500000000003</v>
      </c>
      <c r="Q90" s="429">
        <v>973.35687099999996</v>
      </c>
      <c r="R90" s="432">
        <v>0.48667843549999995</v>
      </c>
      <c r="S90" s="420" t="e">
        <v>#REF!</v>
      </c>
    </row>
    <row r="91" spans="1:57" ht="26.25" customHeight="1" thickBot="1" x14ac:dyDescent="0.3">
      <c r="A91" s="744"/>
      <c r="B91" s="834" t="s">
        <v>226</v>
      </c>
      <c r="C91" s="835"/>
      <c r="D91" s="470" t="s">
        <v>226</v>
      </c>
      <c r="E91" s="454">
        <v>5000</v>
      </c>
      <c r="F91" s="454">
        <v>5779.785132</v>
      </c>
      <c r="G91" s="454">
        <v>850</v>
      </c>
      <c r="H91" s="454">
        <v>0</v>
      </c>
      <c r="I91" s="454">
        <v>70.214867999999996</v>
      </c>
      <c r="J91" s="454">
        <v>5779.785132</v>
      </c>
      <c r="K91" s="454">
        <v>5699.3956630000002</v>
      </c>
      <c r="L91" s="453">
        <v>0.98609127032163868</v>
      </c>
      <c r="M91" s="457">
        <v>0</v>
      </c>
      <c r="N91" s="454">
        <v>80.389468999999849</v>
      </c>
      <c r="O91" s="454">
        <v>5699.3956630000002</v>
      </c>
      <c r="P91" s="453">
        <v>0.98609127032163868</v>
      </c>
      <c r="Q91" s="454">
        <v>2106.8860139999997</v>
      </c>
      <c r="R91" s="453">
        <v>0.36452670227049538</v>
      </c>
      <c r="S91" s="622" t="e">
        <v>#REF!</v>
      </c>
    </row>
    <row r="92" spans="1:57" ht="30" customHeight="1" thickBot="1" x14ac:dyDescent="0.3">
      <c r="A92" s="779"/>
      <c r="B92" s="750" t="s">
        <v>228</v>
      </c>
      <c r="C92" s="803"/>
      <c r="D92" s="751"/>
      <c r="E92" s="455">
        <v>30210</v>
      </c>
      <c r="F92" s="456">
        <v>29743.242771000001</v>
      </c>
      <c r="G92" s="456">
        <v>7850</v>
      </c>
      <c r="H92" s="456">
        <v>5500</v>
      </c>
      <c r="I92" s="456">
        <v>2816.7572289999998</v>
      </c>
      <c r="J92" s="456">
        <v>29743.242770999997</v>
      </c>
      <c r="K92" s="456">
        <v>28474.299026709999</v>
      </c>
      <c r="L92" s="384">
        <v>0.95733673849687861</v>
      </c>
      <c r="M92" s="456">
        <v>0</v>
      </c>
      <c r="N92" s="455">
        <v>1268.943744289998</v>
      </c>
      <c r="O92" s="455">
        <v>28474.299026709999</v>
      </c>
      <c r="P92" s="384">
        <v>0.95733673849687861</v>
      </c>
      <c r="Q92" s="455">
        <v>18643.28788204</v>
      </c>
      <c r="R92" s="384">
        <v>0.62680750803061125</v>
      </c>
      <c r="S92" s="630" t="e">
        <v>#REF!</v>
      </c>
    </row>
    <row r="93" spans="1:57" ht="20.25" customHeight="1" x14ac:dyDescent="0.25">
      <c r="A93" s="746" t="s">
        <v>307</v>
      </c>
      <c r="B93" s="746"/>
      <c r="C93" s="746"/>
      <c r="D93" s="746"/>
      <c r="E93" s="746"/>
      <c r="F93" s="746"/>
      <c r="G93" s="746"/>
      <c r="H93" s="746"/>
      <c r="I93" s="746"/>
      <c r="J93" s="746"/>
      <c r="K93" s="746"/>
      <c r="L93" s="746"/>
      <c r="M93" s="746"/>
      <c r="N93" s="746"/>
      <c r="O93" s="746"/>
      <c r="P93" s="746"/>
      <c r="Q93" s="746"/>
      <c r="R93" s="746"/>
    </row>
    <row r="94" spans="1:57" ht="20.25" customHeight="1" thickBot="1" x14ac:dyDescent="0.3">
      <c r="A94" s="482"/>
      <c r="B94" s="522"/>
      <c r="C94" s="353"/>
      <c r="D94" s="483"/>
      <c r="E94" s="484"/>
      <c r="F94" s="484"/>
      <c r="G94" s="427"/>
      <c r="H94" s="427"/>
      <c r="I94" s="427"/>
      <c r="J94" s="427"/>
      <c r="K94" s="427"/>
      <c r="L94" s="427"/>
      <c r="M94" s="427"/>
      <c r="N94" s="427"/>
      <c r="O94" s="485"/>
      <c r="P94" s="427"/>
      <c r="Q94" s="486"/>
      <c r="R94" s="427"/>
      <c r="S94" s="340"/>
    </row>
    <row r="95" spans="1:57" s="149" customFormat="1" ht="51.75" customHeight="1" thickBot="1" x14ac:dyDescent="0.3">
      <c r="A95" s="305" t="s">
        <v>7</v>
      </c>
      <c r="B95" s="315" t="s">
        <v>8</v>
      </c>
      <c r="C95" s="304" t="s">
        <v>314</v>
      </c>
      <c r="D95" s="306" t="s">
        <v>141</v>
      </c>
      <c r="E95" s="313" t="s">
        <v>293</v>
      </c>
      <c r="F95" s="306" t="s">
        <v>294</v>
      </c>
      <c r="G95" s="306" t="s">
        <v>288</v>
      </c>
      <c r="H95" s="306" t="s">
        <v>295</v>
      </c>
      <c r="I95" s="306" t="s">
        <v>296</v>
      </c>
      <c r="J95" s="306" t="s">
        <v>315</v>
      </c>
      <c r="K95" s="306" t="s">
        <v>27</v>
      </c>
      <c r="L95" s="307" t="s">
        <v>218</v>
      </c>
      <c r="M95" s="306" t="s">
        <v>316</v>
      </c>
      <c r="N95" s="306" t="s">
        <v>285</v>
      </c>
      <c r="O95" s="306" t="s">
        <v>29</v>
      </c>
      <c r="P95" s="306" t="s">
        <v>317</v>
      </c>
      <c r="Q95" s="306" t="s">
        <v>220</v>
      </c>
      <c r="R95" s="316" t="s">
        <v>318</v>
      </c>
      <c r="S95" s="631" t="s">
        <v>32</v>
      </c>
      <c r="T95" s="683"/>
      <c r="U95" s="683"/>
      <c r="V95" s="683"/>
      <c r="W95" s="683"/>
    </row>
    <row r="96" spans="1:57" ht="45" customHeight="1" x14ac:dyDescent="0.25">
      <c r="A96" s="736" t="s">
        <v>326</v>
      </c>
      <c r="B96" s="567" t="s">
        <v>144</v>
      </c>
      <c r="C96" s="350" t="s">
        <v>145</v>
      </c>
      <c r="D96" s="44" t="s">
        <v>145</v>
      </c>
      <c r="E96" s="474">
        <v>615899.6</v>
      </c>
      <c r="F96" s="670">
        <v>360294.55821599998</v>
      </c>
      <c r="G96" s="475">
        <v>0</v>
      </c>
      <c r="H96" s="475">
        <v>0</v>
      </c>
      <c r="I96" s="475">
        <v>255605.041784</v>
      </c>
      <c r="J96" s="430">
        <v>360294.55821599998</v>
      </c>
      <c r="K96" s="446">
        <v>350555.71815103001</v>
      </c>
      <c r="L96" s="432">
        <v>0.97296978307640314</v>
      </c>
      <c r="M96" s="430">
        <v>0</v>
      </c>
      <c r="N96" s="474">
        <v>9738.8400649699615</v>
      </c>
      <c r="O96" s="474">
        <v>350555.71815103001</v>
      </c>
      <c r="P96" s="487">
        <v>0.97296978307640314</v>
      </c>
      <c r="Q96" s="474">
        <v>302350.44439103</v>
      </c>
      <c r="R96" s="432">
        <v>0.83917571746883857</v>
      </c>
      <c r="S96" s="628" t="e">
        <v>#REF!</v>
      </c>
    </row>
    <row r="97" spans="1:23" ht="27.75" customHeight="1" x14ac:dyDescent="0.25">
      <c r="A97" s="737"/>
      <c r="B97" s="786" t="s">
        <v>319</v>
      </c>
      <c r="C97" s="764"/>
      <c r="D97" s="468" t="s">
        <v>319</v>
      </c>
      <c r="E97" s="447">
        <v>615899.6</v>
      </c>
      <c r="F97" s="447">
        <v>360294.55821599998</v>
      </c>
      <c r="G97" s="447">
        <v>0</v>
      </c>
      <c r="H97" s="447">
        <v>0</v>
      </c>
      <c r="I97" s="447">
        <v>255605.041784</v>
      </c>
      <c r="J97" s="447">
        <v>360294.55821599998</v>
      </c>
      <c r="K97" s="447">
        <v>350555.71815103001</v>
      </c>
      <c r="L97" s="449">
        <v>0.97296978307640314</v>
      </c>
      <c r="M97" s="448">
        <v>0</v>
      </c>
      <c r="N97" s="447">
        <v>9738.8400649699615</v>
      </c>
      <c r="O97" s="447">
        <v>350555.71815103001</v>
      </c>
      <c r="P97" s="449">
        <v>0.97296978307640314</v>
      </c>
      <c r="Q97" s="447">
        <v>302350.44439103</v>
      </c>
      <c r="R97" s="449">
        <v>0.83917571746883857</v>
      </c>
      <c r="S97" s="621" t="e">
        <v>#REF!</v>
      </c>
    </row>
    <row r="98" spans="1:23" ht="42.75" customHeight="1" x14ac:dyDescent="0.25">
      <c r="A98" s="737"/>
      <c r="B98" s="537" t="s">
        <v>184</v>
      </c>
      <c r="C98" s="531" t="s">
        <v>108</v>
      </c>
      <c r="D98" s="350" t="s">
        <v>265</v>
      </c>
      <c r="E98" s="429">
        <v>50000</v>
      </c>
      <c r="F98" s="667">
        <v>49989.828731000001</v>
      </c>
      <c r="G98" s="430">
        <v>0</v>
      </c>
      <c r="H98" s="430">
        <v>0</v>
      </c>
      <c r="I98" s="430">
        <v>10.171269000000001</v>
      </c>
      <c r="J98" s="430">
        <v>49989.828731000001</v>
      </c>
      <c r="K98" s="596">
        <v>49944.369967999999</v>
      </c>
      <c r="L98" s="432">
        <v>0.99909063975304613</v>
      </c>
      <c r="M98" s="430">
        <v>0</v>
      </c>
      <c r="N98" s="429">
        <v>45.458763000002364</v>
      </c>
      <c r="O98" s="429">
        <v>49944.369967999999</v>
      </c>
      <c r="P98" s="432">
        <v>0.99909063975304613</v>
      </c>
      <c r="Q98" s="429">
        <v>49714.356025000001</v>
      </c>
      <c r="R98" s="432">
        <v>0.99448942488916403</v>
      </c>
      <c r="S98" s="420" t="e">
        <v>#REF!</v>
      </c>
    </row>
    <row r="99" spans="1:23" ht="75" x14ac:dyDescent="0.25">
      <c r="A99" s="737"/>
      <c r="B99" s="537" t="s">
        <v>185</v>
      </c>
      <c r="C99" s="531" t="s">
        <v>108</v>
      </c>
      <c r="D99" s="351" t="s">
        <v>266</v>
      </c>
      <c r="E99" s="429">
        <v>21100.445199999998</v>
      </c>
      <c r="F99" s="667">
        <v>21100.445199999998</v>
      </c>
      <c r="G99" s="430">
        <v>0</v>
      </c>
      <c r="H99" s="430">
        <v>0</v>
      </c>
      <c r="I99" s="430">
        <v>0</v>
      </c>
      <c r="J99" s="430">
        <v>21100.445199999998</v>
      </c>
      <c r="K99" s="596">
        <v>21100.445199999998</v>
      </c>
      <c r="L99" s="432">
        <v>1</v>
      </c>
      <c r="M99" s="488">
        <v>0</v>
      </c>
      <c r="N99" s="429">
        <v>0</v>
      </c>
      <c r="O99" s="429">
        <v>21100.445199999998</v>
      </c>
      <c r="P99" s="489">
        <v>1</v>
      </c>
      <c r="Q99" s="429">
        <v>5329.62093903</v>
      </c>
      <c r="R99" s="432">
        <v>0.25258334070742738</v>
      </c>
      <c r="S99" s="420" t="e">
        <v>#REF!</v>
      </c>
    </row>
    <row r="100" spans="1:23" ht="23.25" customHeight="1" thickBot="1" x14ac:dyDescent="0.3">
      <c r="A100" s="737"/>
      <c r="B100" s="785" t="s">
        <v>226</v>
      </c>
      <c r="C100" s="766"/>
      <c r="D100" s="470" t="s">
        <v>226</v>
      </c>
      <c r="E100" s="454">
        <v>71100.445200000002</v>
      </c>
      <c r="F100" s="457">
        <v>71090.273931000003</v>
      </c>
      <c r="G100" s="457">
        <v>0</v>
      </c>
      <c r="H100" s="457">
        <v>0</v>
      </c>
      <c r="I100" s="457">
        <v>10.171269000000001</v>
      </c>
      <c r="J100" s="457">
        <v>71090.273931000003</v>
      </c>
      <c r="K100" s="457">
        <v>71044.815168000001</v>
      </c>
      <c r="L100" s="453">
        <v>0.99936054877149405</v>
      </c>
      <c r="M100" s="457">
        <v>0</v>
      </c>
      <c r="N100" s="454">
        <v>45.458763000002364</v>
      </c>
      <c r="O100" s="454">
        <v>71044.815168000001</v>
      </c>
      <c r="P100" s="453">
        <v>0.99936054877149405</v>
      </c>
      <c r="Q100" s="454">
        <v>55043.97696403</v>
      </c>
      <c r="R100" s="453">
        <v>0.77428280860832677</v>
      </c>
      <c r="S100" s="622" t="e">
        <v>#REF!</v>
      </c>
    </row>
    <row r="101" spans="1:23" ht="40.5" customHeight="1" thickBot="1" x14ac:dyDescent="0.3">
      <c r="A101" s="739"/>
      <c r="B101" s="750" t="s">
        <v>228</v>
      </c>
      <c r="C101" s="803"/>
      <c r="D101" s="751"/>
      <c r="E101" s="455">
        <v>687000.04519999993</v>
      </c>
      <c r="F101" s="456">
        <v>431384.83214700001</v>
      </c>
      <c r="G101" s="456">
        <v>0</v>
      </c>
      <c r="H101" s="456">
        <v>0</v>
      </c>
      <c r="I101" s="456">
        <v>255615.21305300001</v>
      </c>
      <c r="J101" s="456">
        <v>431384.83214700001</v>
      </c>
      <c r="K101" s="456">
        <v>421600.53331903002</v>
      </c>
      <c r="L101" s="384">
        <v>0.97731886218791331</v>
      </c>
      <c r="M101" s="456">
        <v>0</v>
      </c>
      <c r="N101" s="455">
        <v>9784.298827969993</v>
      </c>
      <c r="O101" s="455">
        <v>421600.53331903002</v>
      </c>
      <c r="P101" s="384">
        <v>0.97731886218791331</v>
      </c>
      <c r="Q101" s="455">
        <v>357394.42135506001</v>
      </c>
      <c r="R101" s="384">
        <v>0.82848165888519976</v>
      </c>
      <c r="S101" s="618" t="e">
        <v>#REF!</v>
      </c>
    </row>
    <row r="102" spans="1:23" ht="22.5" customHeight="1" thickBot="1" x14ac:dyDescent="0.3">
      <c r="A102" s="746" t="s">
        <v>307</v>
      </c>
      <c r="B102" s="746"/>
      <c r="C102" s="746"/>
      <c r="D102" s="746"/>
      <c r="E102" s="746"/>
      <c r="F102" s="746"/>
      <c r="G102" s="746"/>
      <c r="H102" s="746"/>
      <c r="I102" s="746"/>
      <c r="J102" s="746"/>
      <c r="K102" s="746"/>
      <c r="L102" s="746"/>
      <c r="M102" s="746"/>
      <c r="N102" s="746"/>
      <c r="O102" s="747"/>
      <c r="P102" s="746"/>
      <c r="Q102" s="746"/>
      <c r="R102" s="746"/>
      <c r="S102" s="385"/>
    </row>
    <row r="103" spans="1:23" s="149" customFormat="1" ht="68.25" customHeight="1" x14ac:dyDescent="0.25">
      <c r="A103" s="305" t="s">
        <v>7</v>
      </c>
      <c r="B103" s="315" t="s">
        <v>8</v>
      </c>
      <c r="C103" s="304" t="s">
        <v>314</v>
      </c>
      <c r="D103" s="306" t="s">
        <v>141</v>
      </c>
      <c r="E103" s="313" t="s">
        <v>293</v>
      </c>
      <c r="F103" s="306" t="s">
        <v>294</v>
      </c>
      <c r="G103" s="306" t="s">
        <v>288</v>
      </c>
      <c r="H103" s="306" t="s">
        <v>295</v>
      </c>
      <c r="I103" s="306" t="s">
        <v>296</v>
      </c>
      <c r="J103" s="306" t="s">
        <v>315</v>
      </c>
      <c r="K103" s="306" t="s">
        <v>27</v>
      </c>
      <c r="L103" s="307" t="s">
        <v>218</v>
      </c>
      <c r="M103" s="306" t="s">
        <v>316</v>
      </c>
      <c r="N103" s="306" t="s">
        <v>285</v>
      </c>
      <c r="O103" s="306" t="s">
        <v>29</v>
      </c>
      <c r="P103" s="306" t="s">
        <v>317</v>
      </c>
      <c r="Q103" s="306" t="s">
        <v>220</v>
      </c>
      <c r="R103" s="316" t="s">
        <v>318</v>
      </c>
      <c r="S103" s="615" t="s">
        <v>32</v>
      </c>
      <c r="T103" s="683"/>
      <c r="U103" s="683"/>
      <c r="V103" s="683"/>
      <c r="W103" s="683"/>
    </row>
    <row r="104" spans="1:23" ht="69.75" customHeight="1" x14ac:dyDescent="0.25">
      <c r="A104" s="743" t="s">
        <v>327</v>
      </c>
      <c r="B104" s="537" t="s">
        <v>207</v>
      </c>
      <c r="C104" s="531" t="s">
        <v>116</v>
      </c>
      <c r="D104" s="347" t="s">
        <v>268</v>
      </c>
      <c r="E104" s="474">
        <v>3000</v>
      </c>
      <c r="F104" s="670">
        <v>2421.4643209999999</v>
      </c>
      <c r="G104" s="475">
        <v>0</v>
      </c>
      <c r="H104" s="475">
        <v>0</v>
      </c>
      <c r="I104" s="475">
        <v>578.53567899999996</v>
      </c>
      <c r="J104" s="430">
        <v>2421.4643209999999</v>
      </c>
      <c r="K104" s="475">
        <v>2354.1942410000001</v>
      </c>
      <c r="L104" s="487">
        <v>0.97221925616801197</v>
      </c>
      <c r="M104" s="475">
        <v>0</v>
      </c>
      <c r="N104" s="474">
        <v>67.27007999999978</v>
      </c>
      <c r="O104" s="474">
        <v>2354.1942410000001</v>
      </c>
      <c r="P104" s="490">
        <v>0.97221925616801197</v>
      </c>
      <c r="Q104" s="474">
        <v>1767.7623659999999</v>
      </c>
      <c r="R104" s="438">
        <v>0.73003857652131809</v>
      </c>
      <c r="S104" s="625" t="e">
        <v>#REF!</v>
      </c>
    </row>
    <row r="105" spans="1:23" ht="31.5" customHeight="1" thickBot="1" x14ac:dyDescent="0.3">
      <c r="A105" s="744"/>
      <c r="B105" s="765" t="s">
        <v>226</v>
      </c>
      <c r="C105" s="766"/>
      <c r="D105" s="470" t="s">
        <v>226</v>
      </c>
      <c r="E105" s="454">
        <v>3000</v>
      </c>
      <c r="F105" s="454">
        <v>2421.4643209999999</v>
      </c>
      <c r="G105" s="454">
        <v>0</v>
      </c>
      <c r="H105" s="454">
        <v>0</v>
      </c>
      <c r="I105" s="454">
        <v>578.53567899999996</v>
      </c>
      <c r="J105" s="454">
        <v>2421.4643209999999</v>
      </c>
      <c r="K105" s="454">
        <v>2354.1942410000001</v>
      </c>
      <c r="L105" s="453">
        <v>0.97221925616801197</v>
      </c>
      <c r="M105" s="457">
        <v>0</v>
      </c>
      <c r="N105" s="454">
        <v>67.27007999999978</v>
      </c>
      <c r="O105" s="454">
        <v>2354.1942410000001</v>
      </c>
      <c r="P105" s="453">
        <v>0.97221925616801197</v>
      </c>
      <c r="Q105" s="454">
        <v>1767.7623659999999</v>
      </c>
      <c r="R105" s="453">
        <v>0.73003857652131809</v>
      </c>
      <c r="S105" s="622" t="e">
        <v>#REF!</v>
      </c>
    </row>
    <row r="106" spans="1:23" ht="40.5" customHeight="1" thickBot="1" x14ac:dyDescent="0.3">
      <c r="A106" s="745"/>
      <c r="B106" s="750" t="s">
        <v>228</v>
      </c>
      <c r="C106" s="803"/>
      <c r="D106" s="751"/>
      <c r="E106" s="455">
        <v>3000</v>
      </c>
      <c r="F106" s="456">
        <v>2421.4643209999999</v>
      </c>
      <c r="G106" s="456">
        <v>0</v>
      </c>
      <c r="H106" s="456">
        <v>0</v>
      </c>
      <c r="I106" s="456">
        <v>578.53567899999996</v>
      </c>
      <c r="J106" s="456">
        <v>2421.4643209999999</v>
      </c>
      <c r="K106" s="456">
        <v>2354.1942410000001</v>
      </c>
      <c r="L106" s="384">
        <v>0.97221925616801197</v>
      </c>
      <c r="M106" s="456">
        <v>0</v>
      </c>
      <c r="N106" s="455">
        <v>67.27007999999978</v>
      </c>
      <c r="O106" s="455">
        <v>2354.1942410000001</v>
      </c>
      <c r="P106" s="384">
        <v>0.97221925616801197</v>
      </c>
      <c r="Q106" s="455">
        <v>1767.7623659999999</v>
      </c>
      <c r="R106" s="384">
        <v>0.73003857652131809</v>
      </c>
      <c r="S106" s="618" t="e">
        <v>#REF!</v>
      </c>
    </row>
    <row r="107" spans="1:23" ht="22.5" customHeight="1" thickBot="1" x14ac:dyDescent="0.3">
      <c r="A107" s="746" t="s">
        <v>307</v>
      </c>
      <c r="B107" s="746"/>
      <c r="C107" s="746"/>
      <c r="D107" s="746"/>
      <c r="E107" s="746"/>
      <c r="F107" s="746"/>
      <c r="G107" s="746"/>
      <c r="H107" s="746"/>
      <c r="I107" s="746"/>
      <c r="J107" s="746"/>
      <c r="K107" s="746"/>
      <c r="L107" s="746"/>
      <c r="M107" s="746"/>
      <c r="N107" s="746"/>
      <c r="O107" s="747"/>
      <c r="P107" s="746"/>
      <c r="Q107" s="746"/>
      <c r="R107" s="746"/>
    </row>
    <row r="108" spans="1:23" s="149" customFormat="1" ht="68.25" customHeight="1" thickBot="1" x14ac:dyDescent="0.3">
      <c r="A108" s="305" t="s">
        <v>7</v>
      </c>
      <c r="B108" s="315" t="s">
        <v>8</v>
      </c>
      <c r="C108" s="304" t="s">
        <v>314</v>
      </c>
      <c r="D108" s="306" t="s">
        <v>141</v>
      </c>
      <c r="E108" s="313" t="s">
        <v>293</v>
      </c>
      <c r="F108" s="306" t="s">
        <v>294</v>
      </c>
      <c r="G108" s="306" t="s">
        <v>288</v>
      </c>
      <c r="H108" s="306" t="s">
        <v>295</v>
      </c>
      <c r="I108" s="306" t="s">
        <v>296</v>
      </c>
      <c r="J108" s="306" t="s">
        <v>315</v>
      </c>
      <c r="K108" s="306" t="s">
        <v>27</v>
      </c>
      <c r="L108" s="307" t="s">
        <v>218</v>
      </c>
      <c r="M108" s="306" t="s">
        <v>316</v>
      </c>
      <c r="N108" s="306" t="s">
        <v>285</v>
      </c>
      <c r="O108" s="306" t="s">
        <v>29</v>
      </c>
      <c r="P108" s="306" t="s">
        <v>317</v>
      </c>
      <c r="Q108" s="306" t="s">
        <v>220</v>
      </c>
      <c r="R108" s="316" t="s">
        <v>318</v>
      </c>
      <c r="S108" s="632" t="s">
        <v>32</v>
      </c>
      <c r="T108" s="683"/>
      <c r="U108" s="683"/>
      <c r="V108" s="683"/>
      <c r="W108" s="683"/>
    </row>
    <row r="109" spans="1:23" ht="74.25" customHeight="1" x14ac:dyDescent="0.25">
      <c r="A109" s="743" t="s">
        <v>269</v>
      </c>
      <c r="B109" s="578" t="s">
        <v>53</v>
      </c>
      <c r="C109" s="541" t="s">
        <v>55</v>
      </c>
      <c r="D109" s="541" t="s">
        <v>55</v>
      </c>
      <c r="E109" s="474">
        <v>2619.3000000000002</v>
      </c>
      <c r="F109" s="670">
        <v>2292.0512130000002</v>
      </c>
      <c r="G109" s="475">
        <v>0</v>
      </c>
      <c r="H109" s="475">
        <v>0</v>
      </c>
      <c r="I109" s="475">
        <v>327.24878699999999</v>
      </c>
      <c r="J109" s="430">
        <v>2292.0512130000002</v>
      </c>
      <c r="K109" s="475">
        <v>2245.9793873000003</v>
      </c>
      <c r="L109" s="487">
        <v>0.97989930354143451</v>
      </c>
      <c r="M109" s="475">
        <v>0</v>
      </c>
      <c r="N109" s="474">
        <v>46.071825699999863</v>
      </c>
      <c r="O109" s="474">
        <v>2245.9793873000003</v>
      </c>
      <c r="P109" s="487">
        <v>0.97989930354143451</v>
      </c>
      <c r="Q109" s="474">
        <v>2120.7437872999999</v>
      </c>
      <c r="R109" s="487">
        <v>0.92526021027436778</v>
      </c>
      <c r="S109" s="628" t="e">
        <v>#REF!</v>
      </c>
    </row>
    <row r="110" spans="1:23" ht="63.75" customHeight="1" x14ac:dyDescent="0.25">
      <c r="A110" s="744"/>
      <c r="B110" s="579" t="s">
        <v>154</v>
      </c>
      <c r="C110" s="536" t="s">
        <v>155</v>
      </c>
      <c r="D110" s="536" t="s">
        <v>155</v>
      </c>
      <c r="E110" s="429">
        <v>74100</v>
      </c>
      <c r="F110" s="667">
        <v>69105.427651999998</v>
      </c>
      <c r="G110" s="430">
        <v>0</v>
      </c>
      <c r="H110" s="430">
        <v>0</v>
      </c>
      <c r="I110" s="430">
        <v>4994.5723479999997</v>
      </c>
      <c r="J110" s="430">
        <v>69105.427651999998</v>
      </c>
      <c r="K110" s="430">
        <v>67543.111349269995</v>
      </c>
      <c r="L110" s="432">
        <v>0.97739227791777095</v>
      </c>
      <c r="M110" s="430">
        <v>0</v>
      </c>
      <c r="N110" s="429">
        <v>1562.3163027300034</v>
      </c>
      <c r="O110" s="429">
        <v>67543.111349269995</v>
      </c>
      <c r="P110" s="432">
        <v>0.97739227791777095</v>
      </c>
      <c r="Q110" s="429">
        <v>45767.646515370005</v>
      </c>
      <c r="R110" s="432">
        <v>0.66228729161254862</v>
      </c>
      <c r="S110" s="626" t="e">
        <v>#REF!</v>
      </c>
    </row>
    <row r="111" spans="1:23" ht="45" x14ac:dyDescent="0.25">
      <c r="A111" s="744"/>
      <c r="B111" s="579" t="s">
        <v>84</v>
      </c>
      <c r="C111" s="536" t="s">
        <v>87</v>
      </c>
      <c r="D111" s="536" t="s">
        <v>87</v>
      </c>
      <c r="E111" s="429">
        <v>1114.0999999999999</v>
      </c>
      <c r="F111" s="667">
        <v>1114.0999999999999</v>
      </c>
      <c r="G111" s="430">
        <v>0</v>
      </c>
      <c r="H111" s="430">
        <v>0</v>
      </c>
      <c r="I111" s="430">
        <v>0</v>
      </c>
      <c r="J111" s="430">
        <v>1114.0999999999999</v>
      </c>
      <c r="K111" s="430">
        <v>1114.0999999999999</v>
      </c>
      <c r="L111" s="432">
        <v>1</v>
      </c>
      <c r="M111" s="430">
        <v>0</v>
      </c>
      <c r="N111" s="429">
        <v>0</v>
      </c>
      <c r="O111" s="429">
        <v>1114.0999999999999</v>
      </c>
      <c r="P111" s="432">
        <v>1</v>
      </c>
      <c r="Q111" s="429">
        <v>668.46</v>
      </c>
      <c r="R111" s="432">
        <v>0.60000000000000009</v>
      </c>
      <c r="S111" s="626" t="e">
        <v>#REF!</v>
      </c>
    </row>
    <row r="112" spans="1:23" ht="26.25" customHeight="1" x14ac:dyDescent="0.25">
      <c r="A112" s="744"/>
      <c r="B112" s="763" t="s">
        <v>319</v>
      </c>
      <c r="C112" s="764"/>
      <c r="D112" s="468" t="s">
        <v>319</v>
      </c>
      <c r="E112" s="447">
        <v>77833.400000000009</v>
      </c>
      <c r="F112" s="447">
        <v>72511.578865000003</v>
      </c>
      <c r="G112" s="447">
        <v>0</v>
      </c>
      <c r="H112" s="447">
        <v>0</v>
      </c>
      <c r="I112" s="447">
        <v>5321.8211350000001</v>
      </c>
      <c r="J112" s="447">
        <v>72511.578865000003</v>
      </c>
      <c r="K112" s="447">
        <v>70903.190736570003</v>
      </c>
      <c r="L112" s="449">
        <v>0.97781887867281925</v>
      </c>
      <c r="M112" s="448">
        <v>0</v>
      </c>
      <c r="N112" s="447">
        <v>1608.3881284300005</v>
      </c>
      <c r="O112" s="447">
        <v>70903.190736570003</v>
      </c>
      <c r="P112" s="449">
        <v>0.97781887867281925</v>
      </c>
      <c r="Q112" s="447">
        <v>48556.850302670005</v>
      </c>
      <c r="R112" s="449">
        <v>0.66964271172569234</v>
      </c>
      <c r="S112" s="621" t="e">
        <v>#REF!</v>
      </c>
    </row>
    <row r="113" spans="1:57" ht="88.5" customHeight="1" x14ac:dyDescent="0.25">
      <c r="A113" s="744"/>
      <c r="B113" s="537" t="s">
        <v>202</v>
      </c>
      <c r="C113" s="531" t="s">
        <v>203</v>
      </c>
      <c r="D113" s="347" t="s">
        <v>270</v>
      </c>
      <c r="E113" s="429">
        <v>18000</v>
      </c>
      <c r="F113" s="667">
        <v>12589.996863</v>
      </c>
      <c r="G113" s="430">
        <v>0</v>
      </c>
      <c r="H113" s="430">
        <v>0</v>
      </c>
      <c r="I113" s="430">
        <v>5410.0031369999997</v>
      </c>
      <c r="J113" s="430">
        <v>12589.996863</v>
      </c>
      <c r="K113" s="430">
        <v>12589.996863</v>
      </c>
      <c r="L113" s="434">
        <v>1</v>
      </c>
      <c r="M113" s="431">
        <v>0</v>
      </c>
      <c r="N113" s="433">
        <v>0</v>
      </c>
      <c r="O113" s="433">
        <v>12589.996863</v>
      </c>
      <c r="P113" s="432">
        <v>1</v>
      </c>
      <c r="Q113" s="429">
        <v>9184.3643080000002</v>
      </c>
      <c r="R113" s="432">
        <v>0.72949694967688095</v>
      </c>
      <c r="S113" s="420" t="e">
        <v>#REF!</v>
      </c>
    </row>
    <row r="114" spans="1:57" s="143" customFormat="1" ht="78" customHeight="1" x14ac:dyDescent="0.25">
      <c r="A114" s="744"/>
      <c r="B114" s="537" t="s">
        <v>204</v>
      </c>
      <c r="C114" s="531" t="s">
        <v>203</v>
      </c>
      <c r="D114" s="347" t="s">
        <v>271</v>
      </c>
      <c r="E114" s="429">
        <v>2000</v>
      </c>
      <c r="F114" s="667">
        <v>1487.324429</v>
      </c>
      <c r="G114" s="431">
        <v>0</v>
      </c>
      <c r="H114" s="431">
        <v>0</v>
      </c>
      <c r="I114" s="431">
        <v>512.67557099999999</v>
      </c>
      <c r="J114" s="430">
        <v>1487.324429</v>
      </c>
      <c r="K114" s="430">
        <v>1487.324429</v>
      </c>
      <c r="L114" s="434">
        <v>1</v>
      </c>
      <c r="M114" s="431">
        <v>0</v>
      </c>
      <c r="N114" s="433">
        <v>0</v>
      </c>
      <c r="O114" s="433">
        <v>1487.324429</v>
      </c>
      <c r="P114" s="432">
        <v>1</v>
      </c>
      <c r="Q114" s="433">
        <v>0</v>
      </c>
      <c r="R114" s="432">
        <v>0</v>
      </c>
      <c r="S114" s="611" t="e">
        <v>#REF!</v>
      </c>
      <c r="T114" s="107"/>
      <c r="U114" s="107"/>
      <c r="V114" s="107"/>
      <c r="W114" s="107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1:57" ht="23.25" customHeight="1" thickBot="1" x14ac:dyDescent="0.3">
      <c r="A115" s="744"/>
      <c r="B115" s="765" t="s">
        <v>226</v>
      </c>
      <c r="C115" s="766"/>
      <c r="D115" s="470" t="s">
        <v>226</v>
      </c>
      <c r="E115" s="454">
        <v>20000</v>
      </c>
      <c r="F115" s="454">
        <v>14077.321292000001</v>
      </c>
      <c r="G115" s="454">
        <v>0</v>
      </c>
      <c r="H115" s="454">
        <v>0</v>
      </c>
      <c r="I115" s="454">
        <v>5922.6787079999995</v>
      </c>
      <c r="J115" s="454">
        <v>14077.321292000001</v>
      </c>
      <c r="K115" s="454">
        <v>14077.321292000001</v>
      </c>
      <c r="L115" s="453">
        <v>1</v>
      </c>
      <c r="M115" s="457">
        <v>0</v>
      </c>
      <c r="N115" s="454">
        <v>0</v>
      </c>
      <c r="O115" s="454">
        <v>14077.321292000001</v>
      </c>
      <c r="P115" s="453">
        <v>1</v>
      </c>
      <c r="Q115" s="454">
        <v>9184.3643080000002</v>
      </c>
      <c r="R115" s="453">
        <v>0.6524227242877082</v>
      </c>
      <c r="S115" s="622" t="e">
        <v>#REF!</v>
      </c>
    </row>
    <row r="116" spans="1:57" ht="42" customHeight="1" thickBot="1" x14ac:dyDescent="0.3">
      <c r="A116" s="745"/>
      <c r="B116" s="750" t="s">
        <v>228</v>
      </c>
      <c r="C116" s="803"/>
      <c r="D116" s="751"/>
      <c r="E116" s="455">
        <v>97833.400000000009</v>
      </c>
      <c r="F116" s="456">
        <v>86588.900156999996</v>
      </c>
      <c r="G116" s="456">
        <v>0</v>
      </c>
      <c r="H116" s="456">
        <v>0</v>
      </c>
      <c r="I116" s="456">
        <v>11244.499843</v>
      </c>
      <c r="J116" s="456">
        <v>86588.900156999996</v>
      </c>
      <c r="K116" s="456">
        <v>84980.512028569996</v>
      </c>
      <c r="L116" s="384">
        <v>0.98142500799162791</v>
      </c>
      <c r="M116" s="456">
        <v>0</v>
      </c>
      <c r="N116" s="455">
        <v>1608.3881284300005</v>
      </c>
      <c r="O116" s="455">
        <v>84980.512028569996</v>
      </c>
      <c r="P116" s="384">
        <v>0.98142500799162791</v>
      </c>
      <c r="Q116" s="455">
        <v>57741.214610670009</v>
      </c>
      <c r="R116" s="384">
        <v>0.66684314624594654</v>
      </c>
      <c r="S116" s="618" t="e">
        <v>#REF!</v>
      </c>
    </row>
    <row r="117" spans="1:57" ht="18" customHeight="1" x14ac:dyDescent="0.25">
      <c r="A117" s="746" t="s">
        <v>307</v>
      </c>
      <c r="B117" s="746"/>
      <c r="C117" s="746"/>
      <c r="D117" s="746"/>
      <c r="E117" s="746"/>
      <c r="F117" s="746"/>
      <c r="G117" s="746"/>
      <c r="H117" s="746"/>
      <c r="I117" s="746"/>
      <c r="J117" s="746"/>
      <c r="K117" s="746"/>
      <c r="L117" s="746"/>
      <c r="M117" s="746"/>
      <c r="N117" s="746"/>
      <c r="O117" s="747"/>
      <c r="P117" s="746"/>
      <c r="Q117" s="746"/>
      <c r="R117" s="746"/>
    </row>
    <row r="118" spans="1:57" ht="18" customHeight="1" thickBot="1" x14ac:dyDescent="0.3">
      <c r="A118" s="482"/>
      <c r="B118" s="522"/>
      <c r="C118" s="353"/>
      <c r="D118" s="483"/>
      <c r="E118" s="484"/>
      <c r="F118" s="427"/>
      <c r="G118" s="427"/>
      <c r="H118" s="427"/>
      <c r="I118" s="427"/>
      <c r="J118" s="427"/>
      <c r="K118" s="427"/>
      <c r="L118" s="427"/>
      <c r="M118" s="427"/>
      <c r="N118" s="427"/>
      <c r="O118" s="485"/>
      <c r="P118" s="427"/>
      <c r="Q118" s="486"/>
      <c r="R118" s="427"/>
      <c r="S118" s="340"/>
    </row>
    <row r="119" spans="1:57" s="149" customFormat="1" ht="68.25" customHeight="1" thickBot="1" x14ac:dyDescent="0.3">
      <c r="A119" s="305" t="s">
        <v>7</v>
      </c>
      <c r="B119" s="315" t="s">
        <v>8</v>
      </c>
      <c r="C119" s="304" t="s">
        <v>314</v>
      </c>
      <c r="D119" s="306" t="s">
        <v>141</v>
      </c>
      <c r="E119" s="313" t="s">
        <v>293</v>
      </c>
      <c r="F119" s="306" t="s">
        <v>294</v>
      </c>
      <c r="G119" s="306" t="s">
        <v>288</v>
      </c>
      <c r="H119" s="306" t="s">
        <v>295</v>
      </c>
      <c r="I119" s="306" t="s">
        <v>296</v>
      </c>
      <c r="J119" s="306" t="s">
        <v>315</v>
      </c>
      <c r="K119" s="306" t="s">
        <v>27</v>
      </c>
      <c r="L119" s="307" t="s">
        <v>218</v>
      </c>
      <c r="M119" s="306" t="s">
        <v>316</v>
      </c>
      <c r="N119" s="306" t="s">
        <v>285</v>
      </c>
      <c r="O119" s="306" t="s">
        <v>29</v>
      </c>
      <c r="P119" s="306" t="s">
        <v>317</v>
      </c>
      <c r="Q119" s="306" t="s">
        <v>220</v>
      </c>
      <c r="R119" s="316" t="s">
        <v>318</v>
      </c>
      <c r="S119" s="631" t="s">
        <v>32</v>
      </c>
      <c r="T119" s="683"/>
      <c r="U119" s="683"/>
      <c r="V119" s="683"/>
      <c r="W119" s="683"/>
    </row>
    <row r="120" spans="1:57" ht="35.25" customHeight="1" x14ac:dyDescent="0.25">
      <c r="A120" s="767" t="s">
        <v>328</v>
      </c>
      <c r="B120" s="687" t="s">
        <v>229</v>
      </c>
      <c r="C120" s="688" t="s">
        <v>49</v>
      </c>
      <c r="D120" s="689" t="s">
        <v>223</v>
      </c>
      <c r="E120" s="476">
        <v>697.60088500000006</v>
      </c>
      <c r="F120" s="477">
        <v>15260.71053</v>
      </c>
      <c r="G120" s="477">
        <v>14600</v>
      </c>
      <c r="H120" s="477">
        <v>0</v>
      </c>
      <c r="I120" s="477">
        <v>36.890354999998095</v>
      </c>
      <c r="J120" s="430">
        <v>15260.710530000002</v>
      </c>
      <c r="K120" s="477">
        <v>14751.49760162</v>
      </c>
      <c r="L120" s="479">
        <v>0.96663242334759092</v>
      </c>
      <c r="M120" s="477">
        <v>0</v>
      </c>
      <c r="N120" s="476">
        <v>509.21292838000227</v>
      </c>
      <c r="O120" s="476">
        <v>14751.49760162</v>
      </c>
      <c r="P120" s="479">
        <v>0.96663242334759092</v>
      </c>
      <c r="Q120" s="476">
        <v>2383.4027314499999</v>
      </c>
      <c r="R120" s="432">
        <v>0.15617901451997462</v>
      </c>
      <c r="S120" s="420"/>
      <c r="T120" s="346"/>
      <c r="U120" s="346"/>
      <c r="V120" s="346"/>
      <c r="W120" s="346"/>
      <c r="X120" s="346"/>
      <c r="Y120" s="346"/>
      <c r="Z120" s="346"/>
      <c r="AA120" s="300"/>
      <c r="AB120" s="300"/>
      <c r="AC120" s="300"/>
      <c r="AD120" s="300"/>
      <c r="AE120" s="300"/>
      <c r="AF120" s="300"/>
      <c r="AG120" s="300"/>
      <c r="AH120" s="300"/>
      <c r="AI120" s="300"/>
      <c r="AJ120" s="300"/>
      <c r="AK120" s="300"/>
      <c r="AL120" s="300"/>
      <c r="AM120" s="300"/>
      <c r="AN120" s="300"/>
      <c r="AO120" s="300"/>
      <c r="AP120" s="300"/>
      <c r="AQ120" s="300"/>
      <c r="AR120" s="300"/>
      <c r="AS120" s="300"/>
      <c r="AT120" s="300"/>
      <c r="AU120" s="300"/>
      <c r="AV120" s="300"/>
      <c r="AW120" s="300"/>
      <c r="AX120" s="300"/>
      <c r="AY120" s="300"/>
      <c r="AZ120" s="300"/>
      <c r="BA120" s="300"/>
      <c r="BB120" s="300"/>
      <c r="BC120" s="300"/>
      <c r="BD120" s="300"/>
      <c r="BE120" s="300"/>
    </row>
    <row r="121" spans="1:57" ht="31.5" customHeight="1" x14ac:dyDescent="0.25">
      <c r="A121" s="744"/>
      <c r="B121" s="763" t="s">
        <v>329</v>
      </c>
      <c r="C121" s="764"/>
      <c r="D121" s="468" t="s">
        <v>223</v>
      </c>
      <c r="E121" s="447">
        <v>697.60088500000006</v>
      </c>
      <c r="F121" s="447">
        <v>15260.71053</v>
      </c>
      <c r="G121" s="447">
        <v>14600</v>
      </c>
      <c r="H121" s="447">
        <v>0</v>
      </c>
      <c r="I121" s="447">
        <v>36.890354999998095</v>
      </c>
      <c r="J121" s="447">
        <v>15260.710530000002</v>
      </c>
      <c r="K121" s="447">
        <v>14751.49760162</v>
      </c>
      <c r="L121" s="449">
        <v>0.96663242334759092</v>
      </c>
      <c r="M121" s="448">
        <v>0</v>
      </c>
      <c r="N121" s="447">
        <v>509.21292838000227</v>
      </c>
      <c r="O121" s="447">
        <v>14751.49760162</v>
      </c>
      <c r="P121" s="449">
        <v>0.96663242334759092</v>
      </c>
      <c r="Q121" s="447">
        <v>2383.4027314499999</v>
      </c>
      <c r="R121" s="449">
        <v>0.15617901451997462</v>
      </c>
      <c r="S121" s="621">
        <v>0</v>
      </c>
    </row>
    <row r="122" spans="1:57" ht="77.25" customHeight="1" x14ac:dyDescent="0.25">
      <c r="A122" s="744"/>
      <c r="B122" s="537" t="s">
        <v>112</v>
      </c>
      <c r="C122" s="531" t="s">
        <v>116</v>
      </c>
      <c r="D122" s="347" t="s">
        <v>272</v>
      </c>
      <c r="E122" s="429">
        <v>500</v>
      </c>
      <c r="F122" s="667">
        <v>491.092175</v>
      </c>
      <c r="G122" s="430">
        <v>0</v>
      </c>
      <c r="H122" s="430">
        <v>0</v>
      </c>
      <c r="I122" s="430">
        <v>8.9078250000000008</v>
      </c>
      <c r="J122" s="430">
        <v>491.092175</v>
      </c>
      <c r="K122" s="430">
        <v>490.95217500000001</v>
      </c>
      <c r="L122" s="434">
        <v>0.99971492113471372</v>
      </c>
      <c r="M122" s="431">
        <v>0</v>
      </c>
      <c r="N122" s="433">
        <v>0.13999999999998636</v>
      </c>
      <c r="O122" s="433">
        <v>490.95217500000001</v>
      </c>
      <c r="P122" s="432">
        <v>0.99971492113471372</v>
      </c>
      <c r="Q122" s="429">
        <v>452.15790099999998</v>
      </c>
      <c r="R122" s="432">
        <v>0.92071900962380426</v>
      </c>
      <c r="S122" s="420" t="e">
        <v>#REF!</v>
      </c>
      <c r="W122" s="346"/>
    </row>
    <row r="123" spans="1:57" ht="73.5" customHeight="1" x14ac:dyDescent="0.25">
      <c r="A123" s="744"/>
      <c r="B123" s="537" t="s">
        <v>117</v>
      </c>
      <c r="C123" s="531" t="s">
        <v>119</v>
      </c>
      <c r="D123" s="347" t="s">
        <v>272</v>
      </c>
      <c r="E123" s="429">
        <v>500</v>
      </c>
      <c r="F123" s="667">
        <v>490.17773199999999</v>
      </c>
      <c r="G123" s="431">
        <v>0</v>
      </c>
      <c r="H123" s="431">
        <v>0</v>
      </c>
      <c r="I123" s="431">
        <v>9.8222679999999993</v>
      </c>
      <c r="J123" s="430">
        <v>490.17773199999999</v>
      </c>
      <c r="K123" s="430">
        <v>490.17773199999999</v>
      </c>
      <c r="L123" s="434">
        <v>1</v>
      </c>
      <c r="M123" s="431">
        <v>0</v>
      </c>
      <c r="N123" s="433">
        <v>0</v>
      </c>
      <c r="O123" s="433">
        <v>490.17773199999999</v>
      </c>
      <c r="P123" s="432">
        <v>1</v>
      </c>
      <c r="Q123" s="429">
        <v>426.89409000000001</v>
      </c>
      <c r="R123" s="432">
        <v>0.87089653840089176</v>
      </c>
      <c r="S123" s="420" t="e">
        <v>#REF!</v>
      </c>
      <c r="V123" s="346"/>
      <c r="W123" s="408"/>
      <c r="X123" s="47"/>
      <c r="Y123" s="154"/>
    </row>
    <row r="124" spans="1:57" s="143" customFormat="1" ht="90" x14ac:dyDescent="0.25">
      <c r="A124" s="744"/>
      <c r="B124" s="539" t="s">
        <v>121</v>
      </c>
      <c r="C124" s="532" t="s">
        <v>124</v>
      </c>
      <c r="D124" s="347" t="s">
        <v>273</v>
      </c>
      <c r="E124" s="433">
        <v>1000</v>
      </c>
      <c r="F124" s="667">
        <v>978.80452300000002</v>
      </c>
      <c r="G124" s="431">
        <v>0</v>
      </c>
      <c r="H124" s="431">
        <v>0</v>
      </c>
      <c r="I124" s="431">
        <v>21.195477</v>
      </c>
      <c r="J124" s="430">
        <v>978.80452300000002</v>
      </c>
      <c r="K124" s="430">
        <v>778.15619000000004</v>
      </c>
      <c r="L124" s="434">
        <v>0.79500673700912194</v>
      </c>
      <c r="M124" s="431">
        <v>0</v>
      </c>
      <c r="N124" s="433">
        <v>200.64833299999998</v>
      </c>
      <c r="O124" s="433">
        <v>778.15619000000004</v>
      </c>
      <c r="P124" s="434">
        <v>0.79500673700912194</v>
      </c>
      <c r="Q124" s="433">
        <v>689.27085799999998</v>
      </c>
      <c r="R124" s="434">
        <v>0.70419664172311958</v>
      </c>
      <c r="S124" s="611" t="e">
        <v>#REF!</v>
      </c>
      <c r="T124" s="321"/>
      <c r="U124" s="321"/>
      <c r="V124" s="321"/>
      <c r="W124" s="321"/>
    </row>
    <row r="125" spans="1:57" s="143" customFormat="1" ht="90" x14ac:dyDescent="0.25">
      <c r="A125" s="744"/>
      <c r="B125" s="539" t="s">
        <v>125</v>
      </c>
      <c r="C125" s="532" t="s">
        <v>127</v>
      </c>
      <c r="D125" s="348" t="s">
        <v>273</v>
      </c>
      <c r="E125" s="433">
        <v>1000</v>
      </c>
      <c r="F125" s="667">
        <v>834.45385999999996</v>
      </c>
      <c r="G125" s="431">
        <v>0</v>
      </c>
      <c r="H125" s="431">
        <v>0</v>
      </c>
      <c r="I125" s="431">
        <v>165.54614000000001</v>
      </c>
      <c r="J125" s="430">
        <v>834.45385999999996</v>
      </c>
      <c r="K125" s="430">
        <v>631.56709380999996</v>
      </c>
      <c r="L125" s="434">
        <v>0.75686281061723415</v>
      </c>
      <c r="M125" s="431">
        <v>0</v>
      </c>
      <c r="N125" s="433">
        <v>202.88676619</v>
      </c>
      <c r="O125" s="433">
        <v>631.56709380999996</v>
      </c>
      <c r="P125" s="434">
        <v>0.75686281061723415</v>
      </c>
      <c r="Q125" s="433">
        <v>407.45030360000004</v>
      </c>
      <c r="R125" s="434">
        <v>0.48828380229435342</v>
      </c>
      <c r="S125" s="611" t="e">
        <v>#REF!</v>
      </c>
      <c r="T125" s="321"/>
      <c r="U125" s="321"/>
      <c r="V125" s="321"/>
      <c r="W125" s="321"/>
    </row>
    <row r="126" spans="1:57" s="143" customFormat="1" ht="139.5" customHeight="1" x14ac:dyDescent="0.25">
      <c r="A126" s="744"/>
      <c r="B126" s="537" t="s">
        <v>128</v>
      </c>
      <c r="C126" s="531" t="s">
        <v>130</v>
      </c>
      <c r="D126" s="347" t="s">
        <v>273</v>
      </c>
      <c r="E126" s="433">
        <v>500</v>
      </c>
      <c r="F126" s="667">
        <v>462.78526799999997</v>
      </c>
      <c r="G126" s="431">
        <v>0</v>
      </c>
      <c r="H126" s="431">
        <v>0</v>
      </c>
      <c r="I126" s="431">
        <v>37.214731999999998</v>
      </c>
      <c r="J126" s="430">
        <v>462.78526799999997</v>
      </c>
      <c r="K126" s="430">
        <v>261.90610099999998</v>
      </c>
      <c r="L126" s="434">
        <v>0.56593439573361703</v>
      </c>
      <c r="M126" s="431">
        <v>0</v>
      </c>
      <c r="N126" s="433">
        <v>200.879167</v>
      </c>
      <c r="O126" s="433">
        <v>261.90610099999998</v>
      </c>
      <c r="P126" s="434">
        <v>0.56593439573361703</v>
      </c>
      <c r="Q126" s="433">
        <v>220.94784100000001</v>
      </c>
      <c r="R126" s="434">
        <v>0.47743058450166576</v>
      </c>
      <c r="S126" s="611" t="e">
        <v>#REF!</v>
      </c>
      <c r="T126" s="321"/>
      <c r="U126" s="321"/>
      <c r="V126" s="321"/>
      <c r="W126" s="321"/>
    </row>
    <row r="127" spans="1:57" s="143" customFormat="1" ht="90" x14ac:dyDescent="0.25">
      <c r="A127" s="744"/>
      <c r="B127" s="537" t="s">
        <v>131</v>
      </c>
      <c r="C127" s="531" t="s">
        <v>119</v>
      </c>
      <c r="D127" s="347" t="s">
        <v>273</v>
      </c>
      <c r="E127" s="433">
        <v>500</v>
      </c>
      <c r="F127" s="667">
        <v>495.83499999999998</v>
      </c>
      <c r="G127" s="431">
        <v>0</v>
      </c>
      <c r="H127" s="431">
        <v>0</v>
      </c>
      <c r="I127" s="431">
        <v>4.165</v>
      </c>
      <c r="J127" s="430">
        <v>495.83499999999998</v>
      </c>
      <c r="K127" s="430">
        <v>472.08933492</v>
      </c>
      <c r="L127" s="434">
        <v>0.95210974400758319</v>
      </c>
      <c r="M127" s="431">
        <v>0</v>
      </c>
      <c r="N127" s="433">
        <v>23.745665079999981</v>
      </c>
      <c r="O127" s="433">
        <v>472.08933492</v>
      </c>
      <c r="P127" s="434">
        <v>0.95210974400758319</v>
      </c>
      <c r="Q127" s="433">
        <v>260.93216799999999</v>
      </c>
      <c r="R127" s="434">
        <v>0.52624798168745657</v>
      </c>
      <c r="S127" s="611" t="e">
        <v>#REF!</v>
      </c>
      <c r="T127" s="321"/>
      <c r="U127" s="321"/>
      <c r="V127" s="321"/>
      <c r="W127" s="321"/>
    </row>
    <row r="128" spans="1:57" s="143" customFormat="1" ht="45" x14ac:dyDescent="0.25">
      <c r="A128" s="744"/>
      <c r="B128" s="570" t="s">
        <v>132</v>
      </c>
      <c r="C128" s="536" t="s">
        <v>116</v>
      </c>
      <c r="D128" s="347" t="s">
        <v>274</v>
      </c>
      <c r="E128" s="433">
        <v>1000</v>
      </c>
      <c r="F128" s="667">
        <v>985.65560500000004</v>
      </c>
      <c r="G128" s="431">
        <v>0</v>
      </c>
      <c r="H128" s="431">
        <v>0</v>
      </c>
      <c r="I128" s="431">
        <v>14.344395</v>
      </c>
      <c r="J128" s="430">
        <v>985.65560500000004</v>
      </c>
      <c r="K128" s="430">
        <v>985.65560500000004</v>
      </c>
      <c r="L128" s="434">
        <v>1</v>
      </c>
      <c r="M128" s="431">
        <v>0</v>
      </c>
      <c r="N128" s="433">
        <v>0</v>
      </c>
      <c r="O128" s="433">
        <v>985.65560500000004</v>
      </c>
      <c r="P128" s="434">
        <v>1</v>
      </c>
      <c r="Q128" s="433">
        <v>898.80160032000003</v>
      </c>
      <c r="R128" s="434">
        <v>0.91188199586203333</v>
      </c>
      <c r="S128" s="611"/>
      <c r="T128" s="321"/>
      <c r="U128" s="321"/>
      <c r="V128" s="321"/>
      <c r="W128" s="321"/>
    </row>
    <row r="129" spans="1:23" ht="20.25" thickBot="1" x14ac:dyDescent="0.3">
      <c r="A129" s="744"/>
      <c r="B129" s="765" t="s">
        <v>226</v>
      </c>
      <c r="C129" s="766"/>
      <c r="D129" s="470" t="s">
        <v>226</v>
      </c>
      <c r="E129" s="454">
        <v>5000</v>
      </c>
      <c r="F129" s="454">
        <v>4738.8041630000007</v>
      </c>
      <c r="G129" s="454">
        <v>0</v>
      </c>
      <c r="H129" s="454">
        <v>0</v>
      </c>
      <c r="I129" s="454">
        <v>261.19583699999998</v>
      </c>
      <c r="J129" s="454">
        <v>4738.8041630000007</v>
      </c>
      <c r="K129" s="454">
        <v>4110.5042317300004</v>
      </c>
      <c r="L129" s="453">
        <v>0.86741382220947449</v>
      </c>
      <c r="M129" s="457">
        <v>0</v>
      </c>
      <c r="N129" s="454">
        <v>628.29993126999989</v>
      </c>
      <c r="O129" s="454">
        <v>4110.5042317300004</v>
      </c>
      <c r="P129" s="453">
        <v>0.86741382220947449</v>
      </c>
      <c r="Q129" s="454">
        <v>3356.4547619200002</v>
      </c>
      <c r="R129" s="453">
        <v>0.70829151120588307</v>
      </c>
      <c r="S129" s="622" t="e">
        <v>#REF!</v>
      </c>
    </row>
    <row r="130" spans="1:23" ht="33.75" customHeight="1" thickBot="1" x14ac:dyDescent="0.3">
      <c r="A130" s="745"/>
      <c r="B130" s="750" t="s">
        <v>228</v>
      </c>
      <c r="C130" s="803"/>
      <c r="D130" s="751"/>
      <c r="E130" s="455">
        <v>5697.6008849999998</v>
      </c>
      <c r="F130" s="456">
        <v>19999.514693000001</v>
      </c>
      <c r="G130" s="456">
        <v>14600</v>
      </c>
      <c r="H130" s="456">
        <v>0</v>
      </c>
      <c r="I130" s="456">
        <v>298.08619199999805</v>
      </c>
      <c r="J130" s="456">
        <v>19999.514693000005</v>
      </c>
      <c r="K130" s="456">
        <v>18862.001833350001</v>
      </c>
      <c r="L130" s="384">
        <v>0.94312297687662683</v>
      </c>
      <c r="M130" s="456">
        <v>0</v>
      </c>
      <c r="N130" s="455">
        <v>1137.5128596500035</v>
      </c>
      <c r="O130" s="455">
        <v>18862.001833350001</v>
      </c>
      <c r="P130" s="384">
        <v>0.94312297687662683</v>
      </c>
      <c r="Q130" s="455">
        <v>5739.8574933700002</v>
      </c>
      <c r="R130" s="384">
        <v>0.28699983882003888</v>
      </c>
      <c r="S130" s="618" t="e">
        <v>#REF!</v>
      </c>
    </row>
    <row r="131" spans="1:23" ht="33.75" customHeight="1" thickBot="1" x14ac:dyDescent="0.3">
      <c r="A131" s="820" t="s">
        <v>307</v>
      </c>
      <c r="B131" s="741"/>
      <c r="C131" s="741"/>
      <c r="D131" s="741"/>
      <c r="E131" s="741"/>
      <c r="F131" s="741"/>
      <c r="G131" s="741"/>
      <c r="H131" s="741"/>
      <c r="I131" s="741"/>
      <c r="J131" s="741"/>
      <c r="K131" s="741"/>
      <c r="L131" s="741"/>
      <c r="M131" s="741"/>
      <c r="N131" s="741"/>
      <c r="O131" s="742"/>
      <c r="P131" s="741"/>
      <c r="Q131" s="741"/>
      <c r="R131" s="746"/>
    </row>
    <row r="132" spans="1:23" s="149" customFormat="1" ht="52.5" customHeight="1" thickBot="1" x14ac:dyDescent="0.3">
      <c r="A132" s="305" t="s">
        <v>7</v>
      </c>
      <c r="B132" s="315" t="s">
        <v>8</v>
      </c>
      <c r="C132" s="304" t="s">
        <v>314</v>
      </c>
      <c r="D132" s="306" t="s">
        <v>141</v>
      </c>
      <c r="E132" s="313" t="s">
        <v>293</v>
      </c>
      <c r="F132" s="306" t="s">
        <v>294</v>
      </c>
      <c r="G132" s="306" t="s">
        <v>288</v>
      </c>
      <c r="H132" s="306" t="s">
        <v>295</v>
      </c>
      <c r="I132" s="306" t="s">
        <v>296</v>
      </c>
      <c r="J132" s="306" t="s">
        <v>315</v>
      </c>
      <c r="K132" s="306" t="s">
        <v>27</v>
      </c>
      <c r="L132" s="307" t="s">
        <v>218</v>
      </c>
      <c r="M132" s="306" t="s">
        <v>316</v>
      </c>
      <c r="N132" s="306" t="s">
        <v>285</v>
      </c>
      <c r="O132" s="306" t="s">
        <v>29</v>
      </c>
      <c r="P132" s="306" t="s">
        <v>317</v>
      </c>
      <c r="Q132" s="306" t="s">
        <v>220</v>
      </c>
      <c r="R132" s="316" t="s">
        <v>318</v>
      </c>
      <c r="S132" s="615" t="s">
        <v>32</v>
      </c>
      <c r="T132" s="683"/>
      <c r="U132" s="683"/>
      <c r="V132" s="683"/>
      <c r="W132" s="683"/>
    </row>
    <row r="133" spans="1:23" ht="53.25" customHeight="1" x14ac:dyDescent="0.25">
      <c r="A133" s="736" t="s">
        <v>275</v>
      </c>
      <c r="B133" s="529" t="s">
        <v>120</v>
      </c>
      <c r="C133" s="530" t="s">
        <v>116</v>
      </c>
      <c r="D133" s="349" t="s">
        <v>276</v>
      </c>
      <c r="E133" s="474">
        <v>2000.8263219999999</v>
      </c>
      <c r="F133" s="670">
        <v>1986.3532520000001</v>
      </c>
      <c r="G133" s="475">
        <v>0</v>
      </c>
      <c r="H133" s="475">
        <v>0</v>
      </c>
      <c r="I133" s="475">
        <v>14.47307</v>
      </c>
      <c r="J133" s="430">
        <v>1986.3532519999999</v>
      </c>
      <c r="K133" s="446">
        <v>1971.099888</v>
      </c>
      <c r="L133" s="434">
        <v>0.9923209207704411</v>
      </c>
      <c r="M133" s="431">
        <v>0</v>
      </c>
      <c r="N133" s="445">
        <v>15.25336399999992</v>
      </c>
      <c r="O133" s="445">
        <v>1971.099888</v>
      </c>
      <c r="P133" s="487">
        <v>0.9923209207704411</v>
      </c>
      <c r="Q133" s="474">
        <v>1633.9325094999999</v>
      </c>
      <c r="R133" s="432">
        <v>0.82257901904147313</v>
      </c>
      <c r="S133" s="633" t="e">
        <v>#REF!</v>
      </c>
    </row>
    <row r="134" spans="1:23" ht="107.25" customHeight="1" x14ac:dyDescent="0.25">
      <c r="A134" s="737"/>
      <c r="B134" s="537" t="s">
        <v>208</v>
      </c>
      <c r="C134" s="531" t="s">
        <v>116</v>
      </c>
      <c r="D134" s="347" t="s">
        <v>277</v>
      </c>
      <c r="E134" s="474">
        <v>3000</v>
      </c>
      <c r="F134" s="670">
        <v>2747.6168250000001</v>
      </c>
      <c r="G134" s="446">
        <v>0</v>
      </c>
      <c r="H134" s="446">
        <v>0</v>
      </c>
      <c r="I134" s="446">
        <v>252.38317499999999</v>
      </c>
      <c r="J134" s="430">
        <v>2747.6168250000001</v>
      </c>
      <c r="K134" s="446">
        <v>2729.1610690000002</v>
      </c>
      <c r="L134" s="434">
        <v>0.99328299498238815</v>
      </c>
      <c r="M134" s="431">
        <v>0</v>
      </c>
      <c r="N134" s="433">
        <v>18.455755999999838</v>
      </c>
      <c r="O134" s="445">
        <v>2729.1610690000002</v>
      </c>
      <c r="P134" s="432">
        <v>0.99328299498238815</v>
      </c>
      <c r="Q134" s="474">
        <v>2253.4237720000001</v>
      </c>
      <c r="R134" s="432">
        <v>0.82013756485131439</v>
      </c>
      <c r="S134" s="633" t="e">
        <v>#REF!</v>
      </c>
    </row>
    <row r="135" spans="1:23" ht="20.25" thickBot="1" x14ac:dyDescent="0.3">
      <c r="A135" s="737"/>
      <c r="B135" s="786" t="s">
        <v>330</v>
      </c>
      <c r="C135" s="764"/>
      <c r="D135" s="468" t="s">
        <v>226</v>
      </c>
      <c r="E135" s="447">
        <v>5000.8263219999999</v>
      </c>
      <c r="F135" s="447">
        <v>4733.9700769999999</v>
      </c>
      <c r="G135" s="447">
        <v>0</v>
      </c>
      <c r="H135" s="447">
        <v>0</v>
      </c>
      <c r="I135" s="447">
        <v>266.856245</v>
      </c>
      <c r="J135" s="447">
        <v>4733.9700769999999</v>
      </c>
      <c r="K135" s="447">
        <v>4700.2609570000004</v>
      </c>
      <c r="L135" s="449">
        <v>0.99287931282798436</v>
      </c>
      <c r="M135" s="448">
        <v>0</v>
      </c>
      <c r="N135" s="447">
        <v>33.70911999999953</v>
      </c>
      <c r="O135" s="447">
        <v>4700.2609570000004</v>
      </c>
      <c r="P135" s="449">
        <v>0.99287931282798436</v>
      </c>
      <c r="Q135" s="447">
        <v>3887.3562815</v>
      </c>
      <c r="R135" s="449">
        <v>0.82116198840941679</v>
      </c>
      <c r="S135" s="634" t="e">
        <v>#REF!</v>
      </c>
    </row>
    <row r="136" spans="1:23" ht="20.25" hidden="1" thickBot="1" x14ac:dyDescent="0.3">
      <c r="A136" s="737"/>
      <c r="B136" s="832" t="s">
        <v>331</v>
      </c>
      <c r="C136" s="833"/>
      <c r="D136" s="491" t="s">
        <v>304</v>
      </c>
      <c r="E136" s="492">
        <v>0</v>
      </c>
      <c r="F136" s="493">
        <v>0</v>
      </c>
      <c r="G136" s="493">
        <v>0</v>
      </c>
      <c r="H136" s="493">
        <v>0</v>
      </c>
      <c r="I136" s="493">
        <v>0</v>
      </c>
      <c r="J136" s="493">
        <v>0</v>
      </c>
      <c r="K136" s="493">
        <v>0</v>
      </c>
      <c r="L136" s="453">
        <v>0</v>
      </c>
      <c r="M136" s="493">
        <v>0</v>
      </c>
      <c r="N136" s="492">
        <v>0</v>
      </c>
      <c r="O136" s="492">
        <v>0</v>
      </c>
      <c r="P136" s="494">
        <v>0</v>
      </c>
      <c r="Q136" s="492">
        <v>0</v>
      </c>
      <c r="R136" s="453">
        <v>0</v>
      </c>
      <c r="S136" s="635">
        <v>0</v>
      </c>
    </row>
    <row r="137" spans="1:23" ht="34.5" customHeight="1" thickBot="1" x14ac:dyDescent="0.3">
      <c r="A137" s="739"/>
      <c r="B137" s="750" t="s">
        <v>228</v>
      </c>
      <c r="C137" s="803"/>
      <c r="D137" s="751"/>
      <c r="E137" s="455">
        <v>5000.8263219999999</v>
      </c>
      <c r="F137" s="456">
        <v>4733.9700769999999</v>
      </c>
      <c r="G137" s="456">
        <v>0</v>
      </c>
      <c r="H137" s="456">
        <v>0</v>
      </c>
      <c r="I137" s="456">
        <v>266.856245</v>
      </c>
      <c r="J137" s="456">
        <v>4733.9700769999999</v>
      </c>
      <c r="K137" s="456">
        <v>4700.2609570000004</v>
      </c>
      <c r="L137" s="384">
        <v>0.99287931282798436</v>
      </c>
      <c r="M137" s="456">
        <v>0</v>
      </c>
      <c r="N137" s="455">
        <v>33.70911999999953</v>
      </c>
      <c r="O137" s="455">
        <v>4700.2609570000004</v>
      </c>
      <c r="P137" s="384">
        <v>0.99287931282798436</v>
      </c>
      <c r="Q137" s="455">
        <v>3887.3562815</v>
      </c>
      <c r="R137" s="384">
        <v>0.82116198840941679</v>
      </c>
      <c r="S137" s="636" t="e">
        <v>#REF!</v>
      </c>
    </row>
    <row r="138" spans="1:23" ht="18" customHeight="1" thickBot="1" x14ac:dyDescent="0.3">
      <c r="A138" s="815" t="s">
        <v>307</v>
      </c>
      <c r="B138" s="746"/>
      <c r="C138" s="746"/>
      <c r="D138" s="746"/>
      <c r="E138" s="746"/>
      <c r="F138" s="746"/>
      <c r="G138" s="746"/>
      <c r="H138" s="746"/>
      <c r="I138" s="746"/>
      <c r="J138" s="746"/>
      <c r="K138" s="746"/>
      <c r="L138" s="746"/>
      <c r="M138" s="746"/>
      <c r="N138" s="746"/>
      <c r="O138" s="747"/>
      <c r="P138" s="746"/>
      <c r="Q138" s="746"/>
      <c r="R138" s="816"/>
    </row>
    <row r="139" spans="1:23" s="149" customFormat="1" ht="68.25" customHeight="1" thickBot="1" x14ac:dyDescent="0.3">
      <c r="A139" s="697" t="s">
        <v>7</v>
      </c>
      <c r="B139" s="697" t="s">
        <v>8</v>
      </c>
      <c r="C139" s="697" t="s">
        <v>314</v>
      </c>
      <c r="D139" s="697" t="s">
        <v>141</v>
      </c>
      <c r="E139" s="698" t="s">
        <v>293</v>
      </c>
      <c r="F139" s="697" t="s">
        <v>294</v>
      </c>
      <c r="G139" s="697" t="s">
        <v>288</v>
      </c>
      <c r="H139" s="697" t="s">
        <v>295</v>
      </c>
      <c r="I139" s="697" t="s">
        <v>296</v>
      </c>
      <c r="J139" s="697" t="s">
        <v>315</v>
      </c>
      <c r="K139" s="697" t="s">
        <v>27</v>
      </c>
      <c r="L139" s="699" t="s">
        <v>218</v>
      </c>
      <c r="M139" s="697" t="s">
        <v>316</v>
      </c>
      <c r="N139" s="697" t="s">
        <v>285</v>
      </c>
      <c r="O139" s="697" t="s">
        <v>29</v>
      </c>
      <c r="P139" s="697" t="s">
        <v>317</v>
      </c>
      <c r="Q139" s="697" t="s">
        <v>220</v>
      </c>
      <c r="R139" s="697" t="s">
        <v>318</v>
      </c>
      <c r="S139" s="631" t="s">
        <v>32</v>
      </c>
      <c r="T139" s="683"/>
      <c r="U139" s="683"/>
      <c r="V139" s="683"/>
      <c r="W139" s="683"/>
    </row>
    <row r="140" spans="1:23" s="143" customFormat="1" ht="67.5" customHeight="1" x14ac:dyDescent="0.25">
      <c r="A140" s="740" t="s">
        <v>332</v>
      </c>
      <c r="B140" s="571" t="s">
        <v>81</v>
      </c>
      <c r="C140" s="417" t="s">
        <v>83</v>
      </c>
      <c r="D140" s="199" t="s">
        <v>83</v>
      </c>
      <c r="E140" s="433">
        <v>8920.2682839999998</v>
      </c>
      <c r="F140" s="430">
        <v>7830.0065383299998</v>
      </c>
      <c r="G140" s="430">
        <v>0</v>
      </c>
      <c r="H140" s="430">
        <v>0</v>
      </c>
      <c r="I140" s="430">
        <v>1090.26174567</v>
      </c>
      <c r="J140" s="430">
        <v>7830.0065383299998</v>
      </c>
      <c r="K140" s="431">
        <v>7746.3220010000005</v>
      </c>
      <c r="L140" s="434">
        <v>0.9893123285503862</v>
      </c>
      <c r="M140" s="431">
        <v>0</v>
      </c>
      <c r="N140" s="433">
        <v>83.68453732999933</v>
      </c>
      <c r="O140" s="433">
        <v>7746.3220010000005</v>
      </c>
      <c r="P140" s="434">
        <v>0.9893123285503862</v>
      </c>
      <c r="Q140" s="433">
        <v>6725.0825000000004</v>
      </c>
      <c r="R140" s="434">
        <v>0.85888593669480384</v>
      </c>
      <c r="S140" s="637">
        <v>5490.9276540000001</v>
      </c>
      <c r="T140" s="321"/>
      <c r="U140" s="715">
        <v>783000653.83299994</v>
      </c>
      <c r="V140" s="321"/>
      <c r="W140" s="321"/>
    </row>
    <row r="141" spans="1:23" ht="26.25" customHeight="1" x14ac:dyDescent="0.25">
      <c r="A141" s="740"/>
      <c r="B141" s="817" t="s">
        <v>319</v>
      </c>
      <c r="C141" s="817"/>
      <c r="D141" s="495" t="s">
        <v>319</v>
      </c>
      <c r="E141" s="496">
        <v>8920.2682839999998</v>
      </c>
      <c r="F141" s="496">
        <v>7830.0065383299998</v>
      </c>
      <c r="G141" s="496">
        <v>0</v>
      </c>
      <c r="H141" s="496">
        <v>0</v>
      </c>
      <c r="I141" s="496">
        <v>1090.26174567</v>
      </c>
      <c r="J141" s="496">
        <v>7830.0065383299998</v>
      </c>
      <c r="K141" s="496">
        <v>7746.3220010000005</v>
      </c>
      <c r="L141" s="499">
        <v>0.9893123285503862</v>
      </c>
      <c r="M141" s="498">
        <v>0</v>
      </c>
      <c r="N141" s="500">
        <v>83.68453732999933</v>
      </c>
      <c r="O141" s="500">
        <v>7746.3220010000005</v>
      </c>
      <c r="P141" s="501">
        <v>0.9893123285503862</v>
      </c>
      <c r="Q141" s="496">
        <v>6725.0825000000004</v>
      </c>
      <c r="R141" s="501">
        <v>0.85888593669480384</v>
      </c>
      <c r="S141" s="638">
        <v>5490.9276540000001</v>
      </c>
    </row>
    <row r="142" spans="1:23" ht="45" customHeight="1" x14ac:dyDescent="0.25">
      <c r="A142" s="740"/>
      <c r="B142" s="537" t="s">
        <v>200</v>
      </c>
      <c r="C142" s="537" t="s">
        <v>201</v>
      </c>
      <c r="D142" s="542" t="s">
        <v>278</v>
      </c>
      <c r="E142" s="429">
        <v>2700</v>
      </c>
      <c r="F142" s="667">
        <v>2700</v>
      </c>
      <c r="G142" s="430">
        <v>0</v>
      </c>
      <c r="H142" s="430">
        <v>0</v>
      </c>
      <c r="I142" s="430">
        <v>0</v>
      </c>
      <c r="J142" s="430">
        <v>2700</v>
      </c>
      <c r="K142" s="431">
        <v>2700</v>
      </c>
      <c r="L142" s="434">
        <v>1</v>
      </c>
      <c r="M142" s="431">
        <v>0</v>
      </c>
      <c r="N142" s="433">
        <v>0</v>
      </c>
      <c r="O142" s="433">
        <v>2700</v>
      </c>
      <c r="P142" s="432">
        <v>1</v>
      </c>
      <c r="Q142" s="429">
        <v>2700</v>
      </c>
      <c r="R142" s="432">
        <v>1</v>
      </c>
      <c r="S142" s="420" t="e">
        <v>#REF!</v>
      </c>
    </row>
    <row r="143" spans="1:23" ht="20.25" thickBot="1" x14ac:dyDescent="0.3">
      <c r="A143" s="740"/>
      <c r="B143" s="762" t="s">
        <v>330</v>
      </c>
      <c r="C143" s="762"/>
      <c r="D143" s="468" t="s">
        <v>226</v>
      </c>
      <c r="E143" s="447">
        <v>2700</v>
      </c>
      <c r="F143" s="447">
        <v>2700</v>
      </c>
      <c r="G143" s="447">
        <v>0</v>
      </c>
      <c r="H143" s="447">
        <v>0</v>
      </c>
      <c r="I143" s="447">
        <v>0</v>
      </c>
      <c r="J143" s="447">
        <v>2700</v>
      </c>
      <c r="K143" s="447">
        <v>2700</v>
      </c>
      <c r="L143" s="449">
        <v>1</v>
      </c>
      <c r="M143" s="448">
        <v>0</v>
      </c>
      <c r="N143" s="447">
        <v>0</v>
      </c>
      <c r="O143" s="447">
        <v>2700</v>
      </c>
      <c r="P143" s="449">
        <v>1</v>
      </c>
      <c r="Q143" s="447">
        <v>2700</v>
      </c>
      <c r="R143" s="449">
        <v>1</v>
      </c>
      <c r="S143" s="621" t="e">
        <v>#REF!</v>
      </c>
    </row>
    <row r="144" spans="1:23" ht="26.25" customHeight="1" thickBot="1" x14ac:dyDescent="0.3">
      <c r="A144" s="740"/>
      <c r="B144" s="761" t="s">
        <v>228</v>
      </c>
      <c r="C144" s="761"/>
      <c r="D144" s="761"/>
      <c r="E144" s="509">
        <v>11620.268284</v>
      </c>
      <c r="F144" s="700">
        <v>10530.006538329999</v>
      </c>
      <c r="G144" s="700">
        <v>0</v>
      </c>
      <c r="H144" s="700">
        <v>0</v>
      </c>
      <c r="I144" s="700">
        <v>1090.26174567</v>
      </c>
      <c r="J144" s="700">
        <v>10530.006538329999</v>
      </c>
      <c r="K144" s="700">
        <v>10446.322001</v>
      </c>
      <c r="L144" s="508">
        <v>0.99205275542561344</v>
      </c>
      <c r="M144" s="700">
        <v>0</v>
      </c>
      <c r="N144" s="509">
        <v>83.68453732999842</v>
      </c>
      <c r="O144" s="509">
        <v>10446.322001</v>
      </c>
      <c r="P144" s="508">
        <v>0.99205275542561344</v>
      </c>
      <c r="Q144" s="509">
        <v>9425.0825000000004</v>
      </c>
      <c r="R144" s="508">
        <v>0.89506900738304451</v>
      </c>
      <c r="S144" s="618" t="e">
        <v>#REF!</v>
      </c>
    </row>
    <row r="145" spans="1:25" ht="18" customHeight="1" thickBot="1" x14ac:dyDescent="0.3">
      <c r="A145" s="746" t="s">
        <v>307</v>
      </c>
      <c r="B145" s="746"/>
      <c r="C145" s="746"/>
      <c r="D145" s="746"/>
      <c r="E145" s="746"/>
      <c r="F145" s="746"/>
      <c r="G145" s="746"/>
      <c r="H145" s="746"/>
      <c r="I145" s="746"/>
      <c r="J145" s="746"/>
      <c r="K145" s="746"/>
      <c r="L145" s="746"/>
      <c r="M145" s="746"/>
      <c r="N145" s="746"/>
      <c r="O145" s="747"/>
      <c r="P145" s="746"/>
      <c r="Q145" s="746"/>
      <c r="R145" s="746"/>
    </row>
    <row r="146" spans="1:25" s="149" customFormat="1" ht="68.25" customHeight="1" x14ac:dyDescent="0.25">
      <c r="A146" s="697" t="s">
        <v>7</v>
      </c>
      <c r="B146" s="697" t="s">
        <v>8</v>
      </c>
      <c r="C146" s="697" t="s">
        <v>314</v>
      </c>
      <c r="D146" s="697" t="s">
        <v>141</v>
      </c>
      <c r="E146" s="698" t="s">
        <v>293</v>
      </c>
      <c r="F146" s="697" t="s">
        <v>294</v>
      </c>
      <c r="G146" s="697" t="s">
        <v>288</v>
      </c>
      <c r="H146" s="697" t="s">
        <v>295</v>
      </c>
      <c r="I146" s="697" t="s">
        <v>296</v>
      </c>
      <c r="J146" s="697" t="s">
        <v>315</v>
      </c>
      <c r="K146" s="697" t="s">
        <v>27</v>
      </c>
      <c r="L146" s="699" t="s">
        <v>218</v>
      </c>
      <c r="M146" s="697" t="s">
        <v>316</v>
      </c>
      <c r="N146" s="697" t="s">
        <v>285</v>
      </c>
      <c r="O146" s="697" t="s">
        <v>29</v>
      </c>
      <c r="P146" s="697" t="s">
        <v>317</v>
      </c>
      <c r="Q146" s="697" t="s">
        <v>220</v>
      </c>
      <c r="R146" s="697" t="s">
        <v>318</v>
      </c>
      <c r="S146" s="615" t="s">
        <v>32</v>
      </c>
      <c r="T146" s="683"/>
      <c r="U146" s="683"/>
      <c r="V146" s="683"/>
      <c r="W146" s="683"/>
    </row>
    <row r="147" spans="1:25" ht="26.25" customHeight="1" x14ac:dyDescent="0.25">
      <c r="A147" s="740" t="s">
        <v>333</v>
      </c>
      <c r="B147" s="563" t="s">
        <v>156</v>
      </c>
      <c r="C147" s="347" t="s">
        <v>157</v>
      </c>
      <c r="D147" s="43" t="s">
        <v>157</v>
      </c>
      <c r="E147" s="429">
        <v>3542.9</v>
      </c>
      <c r="F147" s="667">
        <v>1203.227999</v>
      </c>
      <c r="G147" s="430">
        <v>0</v>
      </c>
      <c r="H147" s="430">
        <v>0</v>
      </c>
      <c r="I147" s="430">
        <v>2339.6720009999999</v>
      </c>
      <c r="J147" s="430">
        <v>1203.2279990000002</v>
      </c>
      <c r="K147" s="431">
        <v>1199.8042439999999</v>
      </c>
      <c r="L147" s="434">
        <v>0.99715452515828606</v>
      </c>
      <c r="M147" s="431">
        <v>0</v>
      </c>
      <c r="N147" s="433">
        <v>3.4237550000002557</v>
      </c>
      <c r="O147" s="433">
        <v>1199.8042439999999</v>
      </c>
      <c r="P147" s="432">
        <v>0.99715452515828606</v>
      </c>
      <c r="Q147" s="429">
        <v>1197.41004565</v>
      </c>
      <c r="R147" s="432">
        <v>0.99516471246111671</v>
      </c>
      <c r="S147" s="639" t="e">
        <v>#REF!</v>
      </c>
    </row>
    <row r="148" spans="1:25" ht="32.25" customHeight="1" thickBot="1" x14ac:dyDescent="0.3">
      <c r="A148" s="740"/>
      <c r="B148" s="762" t="s">
        <v>157</v>
      </c>
      <c r="C148" s="762"/>
      <c r="D148" s="468" t="s">
        <v>319</v>
      </c>
      <c r="E148" s="447">
        <v>3542.9</v>
      </c>
      <c r="F148" s="447">
        <v>1203.227999</v>
      </c>
      <c r="G148" s="447">
        <v>0</v>
      </c>
      <c r="H148" s="447">
        <v>0</v>
      </c>
      <c r="I148" s="447">
        <v>2339.6720009999999</v>
      </c>
      <c r="J148" s="447">
        <v>1203.2279990000002</v>
      </c>
      <c r="K148" s="447">
        <v>1199.8042439999999</v>
      </c>
      <c r="L148" s="449">
        <v>0.99715452515828606</v>
      </c>
      <c r="M148" s="448">
        <v>0</v>
      </c>
      <c r="N148" s="447">
        <v>3.4237550000002557</v>
      </c>
      <c r="O148" s="447">
        <v>1199.8042439999999</v>
      </c>
      <c r="P148" s="449">
        <v>0.99715452515828606</v>
      </c>
      <c r="Q148" s="447">
        <v>1197.41004565</v>
      </c>
      <c r="R148" s="449">
        <v>0.99516471246111671</v>
      </c>
      <c r="S148" s="640" t="e">
        <v>#REF!</v>
      </c>
    </row>
    <row r="149" spans="1:25" ht="27.75" customHeight="1" thickBot="1" x14ac:dyDescent="0.3">
      <c r="A149" s="740"/>
      <c r="B149" s="761" t="s">
        <v>228</v>
      </c>
      <c r="C149" s="761"/>
      <c r="D149" s="701" t="s">
        <v>334</v>
      </c>
      <c r="E149" s="509">
        <v>3542.9</v>
      </c>
      <c r="F149" s="700">
        <v>1203.227999</v>
      </c>
      <c r="G149" s="700">
        <v>0</v>
      </c>
      <c r="H149" s="700">
        <v>0</v>
      </c>
      <c r="I149" s="700">
        <v>2339.6720009999999</v>
      </c>
      <c r="J149" s="700">
        <v>1203.2279990000002</v>
      </c>
      <c r="K149" s="700">
        <v>1199.8042439999999</v>
      </c>
      <c r="L149" s="508">
        <v>0.99715452515828606</v>
      </c>
      <c r="M149" s="700">
        <v>0</v>
      </c>
      <c r="N149" s="509">
        <v>3.4237550000002557</v>
      </c>
      <c r="O149" s="509">
        <v>1199.8042439999999</v>
      </c>
      <c r="P149" s="508">
        <v>0.99715452515828606</v>
      </c>
      <c r="Q149" s="509">
        <v>1197.41004565</v>
      </c>
      <c r="R149" s="508">
        <v>0.99516471246111671</v>
      </c>
      <c r="S149" s="618" t="e">
        <v>#REF!</v>
      </c>
    </row>
    <row r="150" spans="1:25" ht="18" customHeight="1" thickBot="1" x14ac:dyDescent="0.3">
      <c r="A150" s="741" t="s">
        <v>307</v>
      </c>
      <c r="B150" s="741"/>
      <c r="C150" s="741"/>
      <c r="D150" s="741"/>
      <c r="E150" s="741"/>
      <c r="F150" s="741"/>
      <c r="G150" s="741"/>
      <c r="H150" s="741"/>
      <c r="I150" s="741"/>
      <c r="J150" s="741"/>
      <c r="K150" s="741"/>
      <c r="L150" s="741"/>
      <c r="M150" s="741"/>
      <c r="N150" s="741"/>
      <c r="O150" s="742"/>
      <c r="P150" s="741"/>
      <c r="Q150" s="741"/>
      <c r="R150" s="741"/>
    </row>
    <row r="151" spans="1:25" s="149" customFormat="1" ht="68.25" customHeight="1" x14ac:dyDescent="0.25">
      <c r="A151" s="305" t="s">
        <v>7</v>
      </c>
      <c r="B151" s="315" t="s">
        <v>8</v>
      </c>
      <c r="C151" s="304" t="s">
        <v>314</v>
      </c>
      <c r="D151" s="306" t="s">
        <v>141</v>
      </c>
      <c r="E151" s="313" t="s">
        <v>293</v>
      </c>
      <c r="F151" s="306" t="s">
        <v>294</v>
      </c>
      <c r="G151" s="306" t="s">
        <v>288</v>
      </c>
      <c r="H151" s="306" t="s">
        <v>295</v>
      </c>
      <c r="I151" s="306" t="s">
        <v>296</v>
      </c>
      <c r="J151" s="306" t="s">
        <v>315</v>
      </c>
      <c r="K151" s="306" t="s">
        <v>27</v>
      </c>
      <c r="L151" s="307" t="s">
        <v>218</v>
      </c>
      <c r="M151" s="306" t="s">
        <v>316</v>
      </c>
      <c r="N151" s="306" t="s">
        <v>285</v>
      </c>
      <c r="O151" s="306" t="s">
        <v>29</v>
      </c>
      <c r="P151" s="306" t="s">
        <v>317</v>
      </c>
      <c r="Q151" s="306" t="s">
        <v>220</v>
      </c>
      <c r="R151" s="316" t="s">
        <v>318</v>
      </c>
      <c r="S151" s="615" t="s">
        <v>32</v>
      </c>
      <c r="T151" s="683"/>
      <c r="U151" s="683"/>
      <c r="V151" s="683"/>
      <c r="W151" s="683"/>
    </row>
    <row r="152" spans="1:25" ht="62.25" customHeight="1" thickBot="1" x14ac:dyDescent="0.3">
      <c r="A152" s="744" t="s">
        <v>286</v>
      </c>
      <c r="B152" s="563" t="s">
        <v>335</v>
      </c>
      <c r="C152" s="347" t="s">
        <v>49</v>
      </c>
      <c r="D152" s="43" t="s">
        <v>336</v>
      </c>
      <c r="E152" s="429">
        <v>451</v>
      </c>
      <c r="F152" s="430">
        <v>5196.6952760000004</v>
      </c>
      <c r="G152" s="430">
        <v>5287</v>
      </c>
      <c r="H152" s="430">
        <v>36</v>
      </c>
      <c r="I152" s="430">
        <v>505.68505199999998</v>
      </c>
      <c r="J152" s="430">
        <v>5196.3149480000002</v>
      </c>
      <c r="K152" s="430">
        <v>5193.8964930000002</v>
      </c>
      <c r="L152" s="432">
        <v>0.99953458267556883</v>
      </c>
      <c r="M152" s="685">
        <v>0</v>
      </c>
      <c r="N152" s="429">
        <v>2.4184549999999945</v>
      </c>
      <c r="O152" s="429">
        <v>5193.8964930000002</v>
      </c>
      <c r="P152" s="432">
        <v>0.99953458267556883</v>
      </c>
      <c r="Q152" s="429">
        <v>167.393427</v>
      </c>
      <c r="R152" s="432">
        <v>3.2213872460603594E-2</v>
      </c>
      <c r="S152" s="686" t="e">
        <v>#REF!</v>
      </c>
      <c r="V152" s="346"/>
      <c r="W152" s="346"/>
    </row>
    <row r="153" spans="1:25" ht="39" customHeight="1" thickBot="1" x14ac:dyDescent="0.3">
      <c r="A153" s="744"/>
      <c r="B153" s="825" t="s">
        <v>228</v>
      </c>
      <c r="C153" s="826"/>
      <c r="D153" s="827"/>
      <c r="E153" s="471">
        <v>451</v>
      </c>
      <c r="F153" s="471">
        <v>5196.6952760000004</v>
      </c>
      <c r="G153" s="471">
        <v>5287</v>
      </c>
      <c r="H153" s="471">
        <v>36</v>
      </c>
      <c r="I153" s="471">
        <v>505.68505199999998</v>
      </c>
      <c r="J153" s="471">
        <v>5196.3149480000002</v>
      </c>
      <c r="K153" s="471">
        <v>5193.8964930000002</v>
      </c>
      <c r="L153" s="473">
        <v>0.99953458267556883</v>
      </c>
      <c r="M153" s="580">
        <v>0</v>
      </c>
      <c r="N153" s="471">
        <v>2.4184549999999945</v>
      </c>
      <c r="O153" s="471">
        <v>5193.8964930000002</v>
      </c>
      <c r="P153" s="473">
        <v>0.99953458267556883</v>
      </c>
      <c r="Q153" s="471">
        <v>167.393427</v>
      </c>
      <c r="R153" s="581">
        <v>3.2213872460603594E-2</v>
      </c>
      <c r="S153" s="630" t="e">
        <v>#REF!</v>
      </c>
    </row>
    <row r="154" spans="1:25" ht="18" customHeight="1" thickBot="1" x14ac:dyDescent="0.3">
      <c r="A154" s="820" t="s">
        <v>307</v>
      </c>
      <c r="B154" s="820"/>
      <c r="C154" s="820"/>
      <c r="D154" s="820"/>
      <c r="E154" s="820"/>
      <c r="F154" s="820"/>
      <c r="G154" s="820"/>
      <c r="H154" s="820"/>
      <c r="I154" s="820"/>
      <c r="J154" s="820"/>
      <c r="K154" s="820"/>
      <c r="L154" s="820"/>
      <c r="M154" s="820"/>
      <c r="N154" s="820"/>
      <c r="O154" s="821"/>
      <c r="P154" s="820"/>
      <c r="Q154" s="820"/>
      <c r="R154" s="748"/>
    </row>
    <row r="155" spans="1:25" s="149" customFormat="1" ht="56.25" customHeight="1" x14ac:dyDescent="0.25">
      <c r="A155" s="305" t="s">
        <v>7</v>
      </c>
      <c r="B155" s="315" t="s">
        <v>8</v>
      </c>
      <c r="C155" s="304" t="s">
        <v>314</v>
      </c>
      <c r="D155" s="306" t="s">
        <v>141</v>
      </c>
      <c r="E155" s="313" t="s">
        <v>293</v>
      </c>
      <c r="F155" s="306" t="s">
        <v>294</v>
      </c>
      <c r="G155" s="306" t="s">
        <v>288</v>
      </c>
      <c r="H155" s="306" t="s">
        <v>295</v>
      </c>
      <c r="I155" s="306" t="s">
        <v>296</v>
      </c>
      <c r="J155" s="306" t="s">
        <v>315</v>
      </c>
      <c r="K155" s="306" t="s">
        <v>27</v>
      </c>
      <c r="L155" s="307" t="s">
        <v>218</v>
      </c>
      <c r="M155" s="306" t="s">
        <v>316</v>
      </c>
      <c r="N155" s="306" t="s">
        <v>285</v>
      </c>
      <c r="O155" s="306" t="s">
        <v>29</v>
      </c>
      <c r="P155" s="306" t="s">
        <v>317</v>
      </c>
      <c r="Q155" s="306" t="s">
        <v>220</v>
      </c>
      <c r="R155" s="316" t="s">
        <v>318</v>
      </c>
      <c r="S155" s="631" t="s">
        <v>32</v>
      </c>
      <c r="T155" s="683"/>
      <c r="U155" s="683"/>
      <c r="V155" s="683"/>
      <c r="W155" s="683"/>
    </row>
    <row r="156" spans="1:25" ht="40.5" customHeight="1" x14ac:dyDescent="0.25">
      <c r="A156" s="744" t="s">
        <v>279</v>
      </c>
      <c r="B156" s="563" t="s">
        <v>48</v>
      </c>
      <c r="C156" s="347" t="s">
        <v>49</v>
      </c>
      <c r="D156" s="43" t="s">
        <v>49</v>
      </c>
      <c r="E156" s="429">
        <v>5682.3574909999998</v>
      </c>
      <c r="F156" s="430">
        <v>6276.5901700000004</v>
      </c>
      <c r="G156" s="430">
        <v>1664</v>
      </c>
      <c r="H156" s="430">
        <v>0</v>
      </c>
      <c r="I156" s="430">
        <v>1069.7552310000001</v>
      </c>
      <c r="J156" s="430">
        <v>6276.6022599999997</v>
      </c>
      <c r="K156" s="430">
        <v>5578.5635996700003</v>
      </c>
      <c r="L156" s="432">
        <v>0.8887871763392573</v>
      </c>
      <c r="M156" s="430">
        <v>5578.5635996700003</v>
      </c>
      <c r="N156" s="429">
        <v>698.0386603299994</v>
      </c>
      <c r="O156" s="429">
        <v>5578.5635996700003</v>
      </c>
      <c r="P156" s="432">
        <v>0.8887871763392573</v>
      </c>
      <c r="Q156" s="429">
        <v>5169.2400072500004</v>
      </c>
      <c r="R156" s="432">
        <v>0.82357297676689178</v>
      </c>
      <c r="S156" s="420" t="e">
        <v>#REF!</v>
      </c>
      <c r="U156" s="346"/>
      <c r="V156" s="346"/>
      <c r="W156" s="408"/>
      <c r="X156" s="47"/>
      <c r="Y156" s="154"/>
    </row>
    <row r="157" spans="1:25" ht="27.75" customHeight="1" x14ac:dyDescent="0.25">
      <c r="A157" s="744"/>
      <c r="B157" s="818" t="s">
        <v>329</v>
      </c>
      <c r="C157" s="819"/>
      <c r="D157" s="504" t="s">
        <v>223</v>
      </c>
      <c r="E157" s="435">
        <v>5682.3574909999998</v>
      </c>
      <c r="F157" s="435">
        <v>6276.5901700000004</v>
      </c>
      <c r="G157" s="435">
        <v>1664</v>
      </c>
      <c r="H157" s="435">
        <v>0</v>
      </c>
      <c r="I157" s="435">
        <v>1069.7552310000001</v>
      </c>
      <c r="J157" s="435">
        <v>6276.6022599999997</v>
      </c>
      <c r="K157" s="435">
        <v>5578.5635996700003</v>
      </c>
      <c r="L157" s="437">
        <v>0.8887871763392573</v>
      </c>
      <c r="M157" s="436">
        <v>5578.5635996700003</v>
      </c>
      <c r="N157" s="435">
        <v>698.0386603299994</v>
      </c>
      <c r="O157" s="435">
        <v>5578.5635996700003</v>
      </c>
      <c r="P157" s="437">
        <v>0.8887871763392573</v>
      </c>
      <c r="Q157" s="435">
        <v>5169.2400072500004</v>
      </c>
      <c r="R157" s="437">
        <v>0.82357297676689178</v>
      </c>
      <c r="S157" s="612" t="e">
        <v>#REF!</v>
      </c>
    </row>
    <row r="158" spans="1:25" ht="45" x14ac:dyDescent="0.25">
      <c r="A158" s="744"/>
      <c r="B158" s="564" t="s">
        <v>150</v>
      </c>
      <c r="C158" s="348" t="s">
        <v>151</v>
      </c>
      <c r="D158" s="199" t="s">
        <v>151</v>
      </c>
      <c r="E158" s="429">
        <v>872</v>
      </c>
      <c r="F158" s="667">
        <v>807.04531699999995</v>
      </c>
      <c r="G158" s="430">
        <v>0</v>
      </c>
      <c r="H158" s="430">
        <v>0</v>
      </c>
      <c r="I158" s="430">
        <v>64.954683000000003</v>
      </c>
      <c r="J158" s="430">
        <v>807.04531699999995</v>
      </c>
      <c r="K158" s="431">
        <v>792.28994499999999</v>
      </c>
      <c r="L158" s="434">
        <v>0.98171679868628747</v>
      </c>
      <c r="M158" s="431">
        <v>0</v>
      </c>
      <c r="N158" s="433">
        <v>14.755371999999966</v>
      </c>
      <c r="O158" s="433">
        <v>792.28994499999999</v>
      </c>
      <c r="P158" s="438">
        <v>0.98171679868628747</v>
      </c>
      <c r="Q158" s="429">
        <v>353.05122499999999</v>
      </c>
      <c r="R158" s="438">
        <v>0.43746146289824767</v>
      </c>
      <c r="S158" s="420" t="e">
        <v>#REF!</v>
      </c>
    </row>
    <row r="159" spans="1:25" ht="30" x14ac:dyDescent="0.25">
      <c r="A159" s="744"/>
      <c r="B159" s="564" t="s">
        <v>59</v>
      </c>
      <c r="C159" s="348" t="s">
        <v>61</v>
      </c>
      <c r="D159" s="199" t="s">
        <v>61</v>
      </c>
      <c r="E159" s="429">
        <v>4946.2</v>
      </c>
      <c r="F159" s="667">
        <v>4946.2</v>
      </c>
      <c r="G159" s="430">
        <v>0</v>
      </c>
      <c r="H159" s="430">
        <v>0</v>
      </c>
      <c r="I159" s="430">
        <v>0</v>
      </c>
      <c r="J159" s="430">
        <v>4946.2</v>
      </c>
      <c r="K159" s="431">
        <v>4946.2</v>
      </c>
      <c r="L159" s="434">
        <v>1</v>
      </c>
      <c r="M159" s="431">
        <v>0</v>
      </c>
      <c r="N159" s="433">
        <v>0</v>
      </c>
      <c r="O159" s="433">
        <v>4946.2</v>
      </c>
      <c r="P159" s="438">
        <v>1</v>
      </c>
      <c r="Q159" s="429">
        <v>4946.2</v>
      </c>
      <c r="R159" s="438">
        <v>1</v>
      </c>
      <c r="S159" s="420" t="e">
        <v>#REF!</v>
      </c>
    </row>
    <row r="160" spans="1:25" ht="30" x14ac:dyDescent="0.25">
      <c r="A160" s="744"/>
      <c r="B160" s="564" t="s">
        <v>62</v>
      </c>
      <c r="C160" s="348" t="s">
        <v>64</v>
      </c>
      <c r="D160" s="199" t="s">
        <v>64</v>
      </c>
      <c r="E160" s="429">
        <v>3514.7</v>
      </c>
      <c r="F160" s="667">
        <v>3514.7</v>
      </c>
      <c r="G160" s="430">
        <v>0</v>
      </c>
      <c r="H160" s="430">
        <v>0</v>
      </c>
      <c r="I160" s="430">
        <v>0</v>
      </c>
      <c r="J160" s="430">
        <v>3514.7</v>
      </c>
      <c r="K160" s="431">
        <v>3514.7</v>
      </c>
      <c r="L160" s="434">
        <v>1</v>
      </c>
      <c r="M160" s="431">
        <v>0</v>
      </c>
      <c r="N160" s="433">
        <v>0</v>
      </c>
      <c r="O160" s="433">
        <v>3514.7</v>
      </c>
      <c r="P160" s="438">
        <v>1</v>
      </c>
      <c r="Q160" s="429">
        <v>3514.7</v>
      </c>
      <c r="R160" s="438">
        <v>1</v>
      </c>
      <c r="S160" s="420" t="e">
        <v>#REF!</v>
      </c>
    </row>
    <row r="161" spans="1:23" ht="30" x14ac:dyDescent="0.25">
      <c r="A161" s="744"/>
      <c r="B161" s="564" t="s">
        <v>65</v>
      </c>
      <c r="C161" s="348" t="s">
        <v>67</v>
      </c>
      <c r="D161" s="199" t="s">
        <v>67</v>
      </c>
      <c r="E161" s="429">
        <v>2735.9</v>
      </c>
      <c r="F161" s="667">
        <v>2735.9</v>
      </c>
      <c r="G161" s="430">
        <v>0</v>
      </c>
      <c r="H161" s="430">
        <v>0</v>
      </c>
      <c r="I161" s="430">
        <v>0</v>
      </c>
      <c r="J161" s="430">
        <v>2735.9</v>
      </c>
      <c r="K161" s="431">
        <v>2735.9</v>
      </c>
      <c r="L161" s="434">
        <v>1</v>
      </c>
      <c r="M161" s="431">
        <v>0</v>
      </c>
      <c r="N161" s="433">
        <v>0</v>
      </c>
      <c r="O161" s="433">
        <v>2735.9</v>
      </c>
      <c r="P161" s="438">
        <v>1</v>
      </c>
      <c r="Q161" s="429">
        <v>2735.9</v>
      </c>
      <c r="R161" s="438">
        <v>1</v>
      </c>
      <c r="S161" s="420" t="e">
        <v>#REF!</v>
      </c>
    </row>
    <row r="162" spans="1:23" ht="30" customHeight="1" x14ac:dyDescent="0.25">
      <c r="A162" s="744"/>
      <c r="B162" s="564" t="s">
        <v>68</v>
      </c>
      <c r="C162" s="348" t="s">
        <v>70</v>
      </c>
      <c r="D162" s="199" t="s">
        <v>70</v>
      </c>
      <c r="E162" s="429">
        <v>3511.2</v>
      </c>
      <c r="F162" s="667">
        <v>3511.2</v>
      </c>
      <c r="G162" s="430">
        <v>0</v>
      </c>
      <c r="H162" s="430">
        <v>0</v>
      </c>
      <c r="I162" s="430">
        <v>0</v>
      </c>
      <c r="J162" s="430">
        <v>3511.2</v>
      </c>
      <c r="K162" s="431">
        <v>3511.2</v>
      </c>
      <c r="L162" s="434">
        <v>1</v>
      </c>
      <c r="M162" s="431">
        <v>0</v>
      </c>
      <c r="N162" s="433">
        <v>0</v>
      </c>
      <c r="O162" s="433">
        <v>3511.2</v>
      </c>
      <c r="P162" s="438">
        <v>1</v>
      </c>
      <c r="Q162" s="429">
        <v>3511.2</v>
      </c>
      <c r="R162" s="438">
        <v>1</v>
      </c>
      <c r="S162" s="420" t="e">
        <v>#REF!</v>
      </c>
    </row>
    <row r="163" spans="1:23" ht="30" customHeight="1" x14ac:dyDescent="0.25">
      <c r="A163" s="744"/>
      <c r="B163" s="564" t="s">
        <v>71</v>
      </c>
      <c r="C163" s="348" t="s">
        <v>73</v>
      </c>
      <c r="D163" s="199" t="s">
        <v>73</v>
      </c>
      <c r="E163" s="429">
        <v>5556.1</v>
      </c>
      <c r="F163" s="667">
        <v>5556.1</v>
      </c>
      <c r="G163" s="430">
        <v>0</v>
      </c>
      <c r="H163" s="430">
        <v>0</v>
      </c>
      <c r="I163" s="430">
        <v>0</v>
      </c>
      <c r="J163" s="430">
        <v>5556.1</v>
      </c>
      <c r="K163" s="431">
        <v>5556.1</v>
      </c>
      <c r="L163" s="434">
        <v>1</v>
      </c>
      <c r="M163" s="431">
        <v>0</v>
      </c>
      <c r="N163" s="433">
        <v>0</v>
      </c>
      <c r="O163" s="433">
        <v>5556.1</v>
      </c>
      <c r="P163" s="438">
        <v>1</v>
      </c>
      <c r="Q163" s="429">
        <v>5556.1</v>
      </c>
      <c r="R163" s="438">
        <v>1</v>
      </c>
      <c r="S163" s="420" t="e">
        <v>#REF!</v>
      </c>
    </row>
    <row r="164" spans="1:23" ht="24" customHeight="1" x14ac:dyDescent="0.25">
      <c r="A164" s="744"/>
      <c r="B164" s="763" t="s">
        <v>319</v>
      </c>
      <c r="C164" s="764"/>
      <c r="D164" s="468" t="s">
        <v>319</v>
      </c>
      <c r="E164" s="447">
        <v>21136.1</v>
      </c>
      <c r="F164" s="447">
        <v>21071.145317000002</v>
      </c>
      <c r="G164" s="447">
        <v>0</v>
      </c>
      <c r="H164" s="447">
        <v>0</v>
      </c>
      <c r="I164" s="447">
        <v>64.954683000000003</v>
      </c>
      <c r="J164" s="447">
        <v>21071.145317000002</v>
      </c>
      <c r="K164" s="447">
        <v>21056.389944999995</v>
      </c>
      <c r="L164" s="449">
        <v>0.999299735644265</v>
      </c>
      <c r="M164" s="448">
        <v>0</v>
      </c>
      <c r="N164" s="447">
        <v>14.755372000006901</v>
      </c>
      <c r="O164" s="447">
        <v>21056.389944999995</v>
      </c>
      <c r="P164" s="449">
        <v>0.999299735644265</v>
      </c>
      <c r="Q164" s="447">
        <v>20617.151225000001</v>
      </c>
      <c r="R164" s="449">
        <v>0.97845422803696758</v>
      </c>
      <c r="S164" s="621" t="e">
        <v>#REF!</v>
      </c>
    </row>
    <row r="165" spans="1:23" ht="29.25" customHeight="1" x14ac:dyDescent="0.25">
      <c r="A165" s="744"/>
      <c r="B165" s="563" t="s">
        <v>158</v>
      </c>
      <c r="C165" s="347" t="s">
        <v>159</v>
      </c>
      <c r="D165" s="43" t="s">
        <v>159</v>
      </c>
      <c r="E165" s="429">
        <v>176.2</v>
      </c>
      <c r="F165" s="667">
        <v>212.21</v>
      </c>
      <c r="G165" s="430">
        <v>36.01</v>
      </c>
      <c r="H165" s="430">
        <v>0</v>
      </c>
      <c r="I165" s="430">
        <v>0</v>
      </c>
      <c r="J165" s="430">
        <v>212.20999999999998</v>
      </c>
      <c r="K165" s="430">
        <v>210.70150000000001</v>
      </c>
      <c r="L165" s="432">
        <v>0.99289147542528644</v>
      </c>
      <c r="M165" s="430">
        <v>0</v>
      </c>
      <c r="N165" s="429">
        <v>1.5084999999999695</v>
      </c>
      <c r="O165" s="429">
        <v>210.70150000000001</v>
      </c>
      <c r="P165" s="432">
        <v>0.99289147542528644</v>
      </c>
      <c r="Q165" s="429">
        <v>210.70150000000001</v>
      </c>
      <c r="R165" s="432">
        <v>0.99289147542528644</v>
      </c>
      <c r="S165" s="420" t="e">
        <v>#REF!</v>
      </c>
    </row>
    <row r="166" spans="1:23" ht="30.75" customHeight="1" x14ac:dyDescent="0.25">
      <c r="A166" s="744"/>
      <c r="B166" s="563" t="s">
        <v>99</v>
      </c>
      <c r="C166" s="347" t="s">
        <v>101</v>
      </c>
      <c r="D166" s="43" t="s">
        <v>101</v>
      </c>
      <c r="E166" s="429">
        <v>2869.8</v>
      </c>
      <c r="F166" s="667">
        <v>2719.6036060000001</v>
      </c>
      <c r="G166" s="430">
        <v>0</v>
      </c>
      <c r="H166" s="430">
        <v>0</v>
      </c>
      <c r="I166" s="430">
        <v>150.196394</v>
      </c>
      <c r="J166" s="430">
        <v>2719.6036060000001</v>
      </c>
      <c r="K166" s="431">
        <v>2719.6036060000001</v>
      </c>
      <c r="L166" s="434">
        <v>1</v>
      </c>
      <c r="M166" s="431">
        <v>0</v>
      </c>
      <c r="N166" s="433">
        <v>0</v>
      </c>
      <c r="O166" s="433">
        <v>2719.6036060000001</v>
      </c>
      <c r="P166" s="438">
        <v>1</v>
      </c>
      <c r="Q166" s="429">
        <v>2719.6036060000001</v>
      </c>
      <c r="R166" s="438">
        <v>1</v>
      </c>
      <c r="S166" s="420" t="e">
        <v>#REF!</v>
      </c>
    </row>
    <row r="167" spans="1:23" ht="24.75" customHeight="1" x14ac:dyDescent="0.25">
      <c r="A167" s="744"/>
      <c r="B167" s="763" t="s">
        <v>324</v>
      </c>
      <c r="C167" s="764"/>
      <c r="D167" s="468" t="s">
        <v>337</v>
      </c>
      <c r="E167" s="447">
        <v>3046</v>
      </c>
      <c r="F167" s="447">
        <v>2931.8136060000002</v>
      </c>
      <c r="G167" s="447">
        <v>36.01</v>
      </c>
      <c r="H167" s="447">
        <v>0</v>
      </c>
      <c r="I167" s="447">
        <v>150.196394</v>
      </c>
      <c r="J167" s="447">
        <v>2931.8136060000002</v>
      </c>
      <c r="K167" s="447">
        <v>2930.3051060000003</v>
      </c>
      <c r="L167" s="449">
        <v>0.99948547206517058</v>
      </c>
      <c r="M167" s="448">
        <v>0</v>
      </c>
      <c r="N167" s="447">
        <v>1.5084999999999127</v>
      </c>
      <c r="O167" s="447">
        <v>2930.3051060000003</v>
      </c>
      <c r="P167" s="449">
        <v>0.99948547206517058</v>
      </c>
      <c r="Q167" s="447">
        <v>2930.3051060000003</v>
      </c>
      <c r="R167" s="449">
        <v>0.99948547206517058</v>
      </c>
      <c r="S167" s="621" t="e">
        <v>#REF!</v>
      </c>
    </row>
    <row r="168" spans="1:23" ht="60" x14ac:dyDescent="0.25">
      <c r="A168" s="744"/>
      <c r="B168" s="537" t="s">
        <v>206</v>
      </c>
      <c r="C168" s="531" t="s">
        <v>116</v>
      </c>
      <c r="D168" s="349" t="s">
        <v>280</v>
      </c>
      <c r="E168" s="433">
        <v>3000</v>
      </c>
      <c r="F168" s="667">
        <v>2994.166667</v>
      </c>
      <c r="G168" s="431">
        <v>0</v>
      </c>
      <c r="H168" s="431">
        <v>0</v>
      </c>
      <c r="I168" s="431">
        <v>5.8333329999999997</v>
      </c>
      <c r="J168" s="430">
        <v>2994.166667</v>
      </c>
      <c r="K168" s="430">
        <v>2981.734618</v>
      </c>
      <c r="L168" s="434">
        <v>0.99584791015910401</v>
      </c>
      <c r="M168" s="431">
        <v>0</v>
      </c>
      <c r="N168" s="433">
        <v>12.432049000000006</v>
      </c>
      <c r="O168" s="433">
        <v>2981.734618</v>
      </c>
      <c r="P168" s="434">
        <v>0.99584791015910401</v>
      </c>
      <c r="Q168" s="433">
        <v>2961.32681</v>
      </c>
      <c r="R168" s="434">
        <v>0.98903205444040831</v>
      </c>
      <c r="S168" s="611" t="e">
        <v>#REF!</v>
      </c>
    </row>
    <row r="169" spans="1:23" ht="24" customHeight="1" thickBot="1" x14ac:dyDescent="0.3">
      <c r="A169" s="744"/>
      <c r="B169" s="765" t="s">
        <v>226</v>
      </c>
      <c r="C169" s="766"/>
      <c r="D169" s="470" t="s">
        <v>226</v>
      </c>
      <c r="E169" s="454">
        <v>3000</v>
      </c>
      <c r="F169" s="454">
        <v>2994.166667</v>
      </c>
      <c r="G169" s="454">
        <v>0</v>
      </c>
      <c r="H169" s="454">
        <v>0</v>
      </c>
      <c r="I169" s="454">
        <v>5.8333329999999997</v>
      </c>
      <c r="J169" s="454">
        <v>2994.166667</v>
      </c>
      <c r="K169" s="454">
        <v>2981.734618</v>
      </c>
      <c r="L169" s="453">
        <v>0.99584791015910401</v>
      </c>
      <c r="M169" s="457">
        <v>0</v>
      </c>
      <c r="N169" s="454">
        <v>12.432049000000006</v>
      </c>
      <c r="O169" s="454">
        <v>2981.734618</v>
      </c>
      <c r="P169" s="453">
        <v>0.99584791015910401</v>
      </c>
      <c r="Q169" s="454">
        <v>2961.32681</v>
      </c>
      <c r="R169" s="453">
        <v>0.98903205444040831</v>
      </c>
      <c r="S169" s="622" t="e">
        <v>#REF!</v>
      </c>
    </row>
    <row r="170" spans="1:23" ht="32.25" customHeight="1" thickBot="1" x14ac:dyDescent="0.3">
      <c r="A170" s="745"/>
      <c r="B170" s="750" t="s">
        <v>228</v>
      </c>
      <c r="C170" s="803"/>
      <c r="D170" s="751"/>
      <c r="E170" s="455">
        <v>32864.457490999994</v>
      </c>
      <c r="F170" s="455">
        <v>33273.715759999999</v>
      </c>
      <c r="G170" s="455">
        <v>1700.01</v>
      </c>
      <c r="H170" s="455">
        <v>0</v>
      </c>
      <c r="I170" s="455">
        <v>1290.7396410000001</v>
      </c>
      <c r="J170" s="455">
        <v>33273.727850000003</v>
      </c>
      <c r="K170" s="456">
        <v>32546.993268669994</v>
      </c>
      <c r="L170" s="384">
        <v>0.97815890709312248</v>
      </c>
      <c r="M170" s="456">
        <v>5578.5635996700003</v>
      </c>
      <c r="N170" s="455">
        <v>726.73458133000895</v>
      </c>
      <c r="O170" s="455">
        <v>32546.993268669994</v>
      </c>
      <c r="P170" s="384">
        <v>0.97815890709312248</v>
      </c>
      <c r="Q170" s="455">
        <v>31678.023148250002</v>
      </c>
      <c r="R170" s="384">
        <v>0.95204310412877291</v>
      </c>
      <c r="S170" s="618" t="e">
        <v>#REF!</v>
      </c>
    </row>
    <row r="171" spans="1:23" ht="20.25" customHeight="1" thickBot="1" x14ac:dyDescent="0.3">
      <c r="A171" s="748" t="s">
        <v>307</v>
      </c>
      <c r="B171" s="746"/>
      <c r="C171" s="746"/>
      <c r="D171" s="746"/>
      <c r="E171" s="746"/>
      <c r="F171" s="746"/>
      <c r="G171" s="746"/>
      <c r="H171" s="746"/>
      <c r="I171" s="746"/>
      <c r="J171" s="746"/>
      <c r="K171" s="746"/>
      <c r="L171" s="746"/>
      <c r="M171" s="746"/>
      <c r="N171" s="746"/>
      <c r="O171" s="747"/>
      <c r="P171" s="746"/>
      <c r="Q171" s="746"/>
      <c r="R171" s="746"/>
    </row>
    <row r="172" spans="1:23" s="149" customFormat="1" ht="68.25" customHeight="1" x14ac:dyDescent="0.25">
      <c r="A172" s="697" t="s">
        <v>7</v>
      </c>
      <c r="B172" s="697" t="s">
        <v>8</v>
      </c>
      <c r="C172" s="697" t="s">
        <v>314</v>
      </c>
      <c r="D172" s="697" t="s">
        <v>141</v>
      </c>
      <c r="E172" s="698" t="s">
        <v>293</v>
      </c>
      <c r="F172" s="697" t="s">
        <v>294</v>
      </c>
      <c r="G172" s="697" t="s">
        <v>288</v>
      </c>
      <c r="H172" s="697" t="s">
        <v>295</v>
      </c>
      <c r="I172" s="697" t="s">
        <v>296</v>
      </c>
      <c r="J172" s="697" t="s">
        <v>315</v>
      </c>
      <c r="K172" s="697" t="s">
        <v>27</v>
      </c>
      <c r="L172" s="699" t="s">
        <v>218</v>
      </c>
      <c r="M172" s="697" t="s">
        <v>316</v>
      </c>
      <c r="N172" s="697" t="s">
        <v>285</v>
      </c>
      <c r="O172" s="697" t="s">
        <v>29</v>
      </c>
      <c r="P172" s="697" t="s">
        <v>317</v>
      </c>
      <c r="Q172" s="697" t="s">
        <v>220</v>
      </c>
      <c r="R172" s="697" t="s">
        <v>318</v>
      </c>
      <c r="S172" s="631" t="s">
        <v>32</v>
      </c>
      <c r="T172" s="683"/>
      <c r="U172" s="683"/>
      <c r="V172" s="683"/>
      <c r="W172" s="683"/>
    </row>
    <row r="173" spans="1:23" ht="27" customHeight="1" x14ac:dyDescent="0.25">
      <c r="A173" s="740" t="s">
        <v>338</v>
      </c>
      <c r="B173" s="564" t="s">
        <v>35</v>
      </c>
      <c r="C173" s="348" t="s">
        <v>41</v>
      </c>
      <c r="D173" s="43" t="s">
        <v>41</v>
      </c>
      <c r="E173" s="433">
        <v>33196.5</v>
      </c>
      <c r="F173" s="431">
        <v>33196.5</v>
      </c>
      <c r="G173" s="430">
        <v>0</v>
      </c>
      <c r="H173" s="430">
        <v>0</v>
      </c>
      <c r="I173" s="430">
        <v>0</v>
      </c>
      <c r="J173" s="430">
        <v>33196.5</v>
      </c>
      <c r="K173" s="431">
        <v>27945.471096000001</v>
      </c>
      <c r="L173" s="434">
        <v>0.84181980317202121</v>
      </c>
      <c r="M173" s="431">
        <v>0</v>
      </c>
      <c r="N173" s="433">
        <v>5251.0289039999989</v>
      </c>
      <c r="O173" s="433">
        <v>27945.471096000001</v>
      </c>
      <c r="P173" s="434">
        <v>0.84181980317202121</v>
      </c>
      <c r="Q173" s="433">
        <v>27945.471096000001</v>
      </c>
      <c r="R173" s="438">
        <v>0.84181980317202121</v>
      </c>
      <c r="S173" s="625" t="e">
        <v>#REF!</v>
      </c>
    </row>
    <row r="174" spans="1:23" ht="27" customHeight="1" x14ac:dyDescent="0.25">
      <c r="A174" s="740"/>
      <c r="B174" s="564" t="s">
        <v>42</v>
      </c>
      <c r="C174" s="348" t="s">
        <v>44</v>
      </c>
      <c r="D174" s="199" t="s">
        <v>44</v>
      </c>
      <c r="E174" s="433">
        <v>11810.4</v>
      </c>
      <c r="F174" s="431">
        <v>11810.4</v>
      </c>
      <c r="G174" s="430">
        <v>0</v>
      </c>
      <c r="H174" s="430">
        <v>0</v>
      </c>
      <c r="I174" s="430">
        <v>0</v>
      </c>
      <c r="J174" s="430">
        <v>11810.4</v>
      </c>
      <c r="K174" s="431">
        <v>10190.029672999999</v>
      </c>
      <c r="L174" s="434">
        <v>0.86280140156133567</v>
      </c>
      <c r="M174" s="431">
        <v>0</v>
      </c>
      <c r="N174" s="433">
        <v>1620.3703270000005</v>
      </c>
      <c r="O174" s="433">
        <v>10190.029672999999</v>
      </c>
      <c r="P174" s="434">
        <v>0.86280140156133567</v>
      </c>
      <c r="Q174" s="433">
        <v>10190.029672999999</v>
      </c>
      <c r="R174" s="438">
        <v>0.86280140156133567</v>
      </c>
      <c r="S174" s="625" t="e">
        <v>#REF!</v>
      </c>
    </row>
    <row r="175" spans="1:23" ht="47.25" customHeight="1" x14ac:dyDescent="0.25">
      <c r="A175" s="740"/>
      <c r="B175" s="564" t="s">
        <v>45</v>
      </c>
      <c r="C175" s="348" t="s">
        <v>47</v>
      </c>
      <c r="D175" s="199" t="s">
        <v>47</v>
      </c>
      <c r="E175" s="433">
        <v>5515.5</v>
      </c>
      <c r="F175" s="431">
        <v>5515.5</v>
      </c>
      <c r="G175" s="430">
        <v>0</v>
      </c>
      <c r="H175" s="430">
        <v>0</v>
      </c>
      <c r="I175" s="430">
        <v>0</v>
      </c>
      <c r="J175" s="430">
        <v>5515.5</v>
      </c>
      <c r="K175" s="431">
        <v>4692.545435</v>
      </c>
      <c r="L175" s="434">
        <v>0.85079239144229901</v>
      </c>
      <c r="M175" s="431">
        <v>0</v>
      </c>
      <c r="N175" s="433">
        <v>822.954565</v>
      </c>
      <c r="O175" s="433">
        <v>4692.545435</v>
      </c>
      <c r="P175" s="434">
        <v>0.85079239144229901</v>
      </c>
      <c r="Q175" s="433">
        <v>4691.4550529999997</v>
      </c>
      <c r="R175" s="438">
        <v>0.85059469730758763</v>
      </c>
      <c r="S175" s="625" t="e">
        <v>#REF!</v>
      </c>
    </row>
    <row r="176" spans="1:23" ht="39" customHeight="1" x14ac:dyDescent="0.25">
      <c r="A176" s="740"/>
      <c r="B176" s="762" t="s">
        <v>222</v>
      </c>
      <c r="C176" s="762"/>
      <c r="D176" s="505" t="s">
        <v>339</v>
      </c>
      <c r="E176" s="447">
        <v>50522.400000000001</v>
      </c>
      <c r="F176" s="447">
        <v>50522.400000000001</v>
      </c>
      <c r="G176" s="447">
        <v>0</v>
      </c>
      <c r="H176" s="447">
        <v>0</v>
      </c>
      <c r="I176" s="447">
        <v>0</v>
      </c>
      <c r="J176" s="447">
        <v>50522.400000000001</v>
      </c>
      <c r="K176" s="447">
        <v>42828.046203999998</v>
      </c>
      <c r="L176" s="449">
        <v>0.84770411152280967</v>
      </c>
      <c r="M176" s="447">
        <v>0</v>
      </c>
      <c r="N176" s="448">
        <v>7694.3537960000031</v>
      </c>
      <c r="O176" s="447">
        <v>42828.046203999998</v>
      </c>
      <c r="P176" s="449">
        <v>0.84770411152280967</v>
      </c>
      <c r="Q176" s="447">
        <v>42826.955821999996</v>
      </c>
      <c r="R176" s="449">
        <v>0.84768252937310962</v>
      </c>
      <c r="S176" s="621" t="e">
        <v>#REF!</v>
      </c>
    </row>
    <row r="177" spans="1:57" ht="24.75" customHeight="1" x14ac:dyDescent="0.25">
      <c r="A177" s="740"/>
      <c r="B177" s="563" t="s">
        <v>48</v>
      </c>
      <c r="C177" s="347" t="s">
        <v>49</v>
      </c>
      <c r="D177" s="43" t="s">
        <v>340</v>
      </c>
      <c r="E177" s="429">
        <v>1947.1416240000001</v>
      </c>
      <c r="F177" s="430">
        <v>1969.301011</v>
      </c>
      <c r="G177" s="430">
        <v>149</v>
      </c>
      <c r="H177" s="430">
        <v>0</v>
      </c>
      <c r="I177" s="430">
        <v>126.460285</v>
      </c>
      <c r="J177" s="430">
        <v>1969.6813389999998</v>
      </c>
      <c r="K177" s="430">
        <v>1953.7487175000001</v>
      </c>
      <c r="L177" s="432">
        <v>0.99191106643266036</v>
      </c>
      <c r="M177" s="430">
        <v>0</v>
      </c>
      <c r="N177" s="429">
        <v>15.932621499999641</v>
      </c>
      <c r="O177" s="429">
        <v>1953.7487175000001</v>
      </c>
      <c r="P177" s="432">
        <v>0.99191106643266036</v>
      </c>
      <c r="Q177" s="429">
        <v>1882.2287960600004</v>
      </c>
      <c r="R177" s="432">
        <v>0.955600664326546</v>
      </c>
      <c r="S177" s="420" t="e">
        <v>#REF!</v>
      </c>
      <c r="U177" s="346"/>
      <c r="V177" s="346"/>
    </row>
    <row r="178" spans="1:57" ht="20.25" thickBot="1" x14ac:dyDescent="0.3">
      <c r="A178" s="740"/>
      <c r="B178" s="762" t="s">
        <v>329</v>
      </c>
      <c r="C178" s="762"/>
      <c r="D178" s="505" t="s">
        <v>223</v>
      </c>
      <c r="E178" s="447">
        <v>1947.1416240000001</v>
      </c>
      <c r="F178" s="447">
        <v>1969.301011</v>
      </c>
      <c r="G178" s="447">
        <v>149</v>
      </c>
      <c r="H178" s="447">
        <v>0</v>
      </c>
      <c r="I178" s="447">
        <v>126.460285</v>
      </c>
      <c r="J178" s="447">
        <v>1969.6813389999998</v>
      </c>
      <c r="K178" s="506">
        <v>1953.7487175000001</v>
      </c>
      <c r="L178" s="449">
        <v>0.99191106643266036</v>
      </c>
      <c r="M178" s="447">
        <v>0</v>
      </c>
      <c r="N178" s="448">
        <v>15.932621499999641</v>
      </c>
      <c r="O178" s="447">
        <v>1953.7487175000001</v>
      </c>
      <c r="P178" s="449">
        <v>0.99191106643266036</v>
      </c>
      <c r="Q178" s="447">
        <v>1882.2287960600004</v>
      </c>
      <c r="R178" s="449">
        <v>0.955600664326546</v>
      </c>
      <c r="S178" s="622" t="e">
        <v>#REF!</v>
      </c>
    </row>
    <row r="179" spans="1:57" ht="27.75" customHeight="1" thickBot="1" x14ac:dyDescent="0.3">
      <c r="A179" s="740"/>
      <c r="B179" s="761" t="s">
        <v>228</v>
      </c>
      <c r="C179" s="761"/>
      <c r="D179" s="761"/>
      <c r="E179" s="509">
        <v>52469.541624000005</v>
      </c>
      <c r="F179" s="700">
        <v>52491.701011000005</v>
      </c>
      <c r="G179" s="700">
        <v>149</v>
      </c>
      <c r="H179" s="700">
        <v>0</v>
      </c>
      <c r="I179" s="700">
        <v>126.460285</v>
      </c>
      <c r="J179" s="700">
        <v>52492.081339000004</v>
      </c>
      <c r="K179" s="700">
        <v>44781.794921499997</v>
      </c>
      <c r="L179" s="508">
        <v>0.85311524670347749</v>
      </c>
      <c r="M179" s="700">
        <v>0</v>
      </c>
      <c r="N179" s="509">
        <v>7710.2864175000068</v>
      </c>
      <c r="O179" s="509">
        <v>44781.794921499997</v>
      </c>
      <c r="P179" s="508">
        <v>0.85312142793992629</v>
      </c>
      <c r="Q179" s="509">
        <v>44709.184618059997</v>
      </c>
      <c r="R179" s="508">
        <v>0.85173198466494116</v>
      </c>
      <c r="S179" s="618" t="e">
        <v>#REF!</v>
      </c>
    </row>
    <row r="180" spans="1:57" ht="23.25" customHeight="1" x14ac:dyDescent="0.25">
      <c r="A180" s="746" t="s">
        <v>307</v>
      </c>
      <c r="B180" s="746"/>
      <c r="C180" s="746"/>
      <c r="D180" s="746"/>
      <c r="E180" s="746"/>
      <c r="F180" s="746"/>
      <c r="G180" s="746"/>
      <c r="H180" s="746"/>
      <c r="I180" s="746"/>
      <c r="J180" s="746"/>
      <c r="K180" s="746"/>
      <c r="L180" s="746"/>
      <c r="M180" s="746"/>
      <c r="N180" s="746"/>
      <c r="O180" s="747"/>
      <c r="P180" s="746"/>
      <c r="Q180" s="746"/>
      <c r="R180" s="746"/>
    </row>
    <row r="181" spans="1:57" ht="23.25" customHeight="1" thickBot="1" x14ac:dyDescent="0.3">
      <c r="A181" s="482"/>
      <c r="B181" s="522"/>
      <c r="C181" s="353"/>
      <c r="D181" s="483"/>
      <c r="E181" s="427"/>
      <c r="F181" s="427"/>
      <c r="G181" s="427"/>
      <c r="H181" s="427"/>
      <c r="I181" s="427"/>
      <c r="J181" s="427"/>
      <c r="K181" s="427"/>
      <c r="L181" s="427"/>
      <c r="M181" s="427"/>
      <c r="N181" s="427"/>
      <c r="O181" s="485"/>
      <c r="P181" s="427"/>
      <c r="Q181" s="486"/>
      <c r="R181" s="427"/>
    </row>
    <row r="182" spans="1:57" s="149" customFormat="1" ht="68.25" customHeight="1" x14ac:dyDescent="0.25">
      <c r="A182" s="305" t="s">
        <v>7</v>
      </c>
      <c r="B182" s="315" t="s">
        <v>8</v>
      </c>
      <c r="C182" s="304" t="s">
        <v>314</v>
      </c>
      <c r="D182" s="306" t="s">
        <v>141</v>
      </c>
      <c r="E182" s="313" t="s">
        <v>293</v>
      </c>
      <c r="F182" s="306" t="s">
        <v>294</v>
      </c>
      <c r="G182" s="306" t="s">
        <v>288</v>
      </c>
      <c r="H182" s="306" t="s">
        <v>295</v>
      </c>
      <c r="I182" s="306" t="s">
        <v>296</v>
      </c>
      <c r="J182" s="306" t="s">
        <v>315</v>
      </c>
      <c r="K182" s="306" t="s">
        <v>27</v>
      </c>
      <c r="L182" s="307" t="s">
        <v>218</v>
      </c>
      <c r="M182" s="306" t="s">
        <v>316</v>
      </c>
      <c r="N182" s="306" t="s">
        <v>285</v>
      </c>
      <c r="O182" s="306" t="s">
        <v>29</v>
      </c>
      <c r="P182" s="306" t="s">
        <v>317</v>
      </c>
      <c r="Q182" s="306" t="s">
        <v>220</v>
      </c>
      <c r="R182" s="316" t="s">
        <v>318</v>
      </c>
      <c r="S182" s="615" t="s">
        <v>32</v>
      </c>
      <c r="T182" s="683"/>
      <c r="U182" s="683"/>
      <c r="V182" s="683"/>
      <c r="W182" s="683"/>
    </row>
    <row r="183" spans="1:57" ht="60" x14ac:dyDescent="0.25">
      <c r="A183" s="740" t="s">
        <v>341</v>
      </c>
      <c r="B183" s="572" t="s">
        <v>187</v>
      </c>
      <c r="C183" s="543" t="s">
        <v>188</v>
      </c>
      <c r="D183" s="538" t="s">
        <v>281</v>
      </c>
      <c r="E183" s="429">
        <v>2000</v>
      </c>
      <c r="F183" s="433">
        <v>2000</v>
      </c>
      <c r="G183" s="433">
        <v>0</v>
      </c>
      <c r="H183" s="433">
        <v>0</v>
      </c>
      <c r="I183" s="433">
        <v>0</v>
      </c>
      <c r="J183" s="430">
        <v>2000</v>
      </c>
      <c r="K183" s="431">
        <v>1999.9258769999999</v>
      </c>
      <c r="L183" s="434">
        <v>0.99996293849999995</v>
      </c>
      <c r="M183" s="431">
        <v>0</v>
      </c>
      <c r="N183" s="433">
        <v>7.4123000000099637E-2</v>
      </c>
      <c r="O183" s="433">
        <v>1999.9258769999999</v>
      </c>
      <c r="P183" s="438">
        <v>0.99996293849999995</v>
      </c>
      <c r="Q183" s="429">
        <v>1946.3648479999999</v>
      </c>
      <c r="R183" s="438">
        <v>0.97318242399999999</v>
      </c>
      <c r="S183" s="420" t="e">
        <v>#REF!</v>
      </c>
    </row>
    <row r="184" spans="1:57" ht="60" x14ac:dyDescent="0.25">
      <c r="A184" s="740"/>
      <c r="B184" s="572" t="s">
        <v>189</v>
      </c>
      <c r="C184" s="543" t="s">
        <v>190</v>
      </c>
      <c r="D184" s="538" t="s">
        <v>281</v>
      </c>
      <c r="E184" s="429">
        <v>2000</v>
      </c>
      <c r="F184" s="433">
        <v>1987.4808800000001</v>
      </c>
      <c r="G184" s="433">
        <v>0</v>
      </c>
      <c r="H184" s="433">
        <v>0</v>
      </c>
      <c r="I184" s="433">
        <v>12.519119999999999</v>
      </c>
      <c r="J184" s="430">
        <v>1987.4808800000001</v>
      </c>
      <c r="K184" s="431">
        <v>1983.68967733</v>
      </c>
      <c r="L184" s="434">
        <v>0.99809245829323401</v>
      </c>
      <c r="M184" s="431">
        <v>0</v>
      </c>
      <c r="N184" s="433">
        <v>3.7912026700000752</v>
      </c>
      <c r="O184" s="433">
        <v>1983.68967733</v>
      </c>
      <c r="P184" s="438">
        <v>0.99809245829323401</v>
      </c>
      <c r="Q184" s="429">
        <v>1802.3832789999999</v>
      </c>
      <c r="R184" s="438">
        <v>0.90686823563303909</v>
      </c>
      <c r="S184" s="420" t="e">
        <v>#REF!</v>
      </c>
    </row>
    <row r="185" spans="1:57" ht="60" x14ac:dyDescent="0.25">
      <c r="A185" s="740"/>
      <c r="B185" s="572" t="s">
        <v>191</v>
      </c>
      <c r="C185" s="543" t="s">
        <v>192</v>
      </c>
      <c r="D185" s="538" t="s">
        <v>281</v>
      </c>
      <c r="E185" s="429">
        <v>2000</v>
      </c>
      <c r="F185" s="433">
        <v>1996.7340839999999</v>
      </c>
      <c r="G185" s="433">
        <v>0</v>
      </c>
      <c r="H185" s="433">
        <v>0</v>
      </c>
      <c r="I185" s="433">
        <v>3.2659159999999998</v>
      </c>
      <c r="J185" s="430">
        <v>1996.7340839999999</v>
      </c>
      <c r="K185" s="431">
        <v>1996.7340839999999</v>
      </c>
      <c r="L185" s="434">
        <v>1</v>
      </c>
      <c r="M185" s="431">
        <v>0</v>
      </c>
      <c r="N185" s="433">
        <v>0</v>
      </c>
      <c r="O185" s="433">
        <v>1996.7340839999999</v>
      </c>
      <c r="P185" s="438">
        <v>1</v>
      </c>
      <c r="Q185" s="429">
        <v>1953.9466660000001</v>
      </c>
      <c r="R185" s="438">
        <v>0.97857129883099647</v>
      </c>
      <c r="S185" s="420" t="e">
        <v>#REF!</v>
      </c>
    </row>
    <row r="186" spans="1:57" ht="60" x14ac:dyDescent="0.25">
      <c r="A186" s="740"/>
      <c r="B186" s="572" t="s">
        <v>193</v>
      </c>
      <c r="C186" s="543" t="s">
        <v>194</v>
      </c>
      <c r="D186" s="538" t="s">
        <v>281</v>
      </c>
      <c r="E186" s="429">
        <v>2000</v>
      </c>
      <c r="F186" s="433">
        <v>2000</v>
      </c>
      <c r="G186" s="433">
        <v>0</v>
      </c>
      <c r="H186" s="433">
        <v>0</v>
      </c>
      <c r="I186" s="433">
        <v>0</v>
      </c>
      <c r="J186" s="430">
        <v>2000</v>
      </c>
      <c r="K186" s="431">
        <v>1997.2330609999999</v>
      </c>
      <c r="L186" s="434">
        <v>0.99861653049999999</v>
      </c>
      <c r="M186" s="431">
        <v>0</v>
      </c>
      <c r="N186" s="433">
        <v>2.7669390000000931</v>
      </c>
      <c r="O186" s="433">
        <v>1997.2330609999999</v>
      </c>
      <c r="P186" s="438">
        <v>0.99861653049999999</v>
      </c>
      <c r="Q186" s="429">
        <v>1997.2330609999999</v>
      </c>
      <c r="R186" s="438">
        <v>0.99861653049999999</v>
      </c>
      <c r="S186" s="420" t="e">
        <v>#REF!</v>
      </c>
    </row>
    <row r="187" spans="1:57" ht="30" customHeight="1" thickBot="1" x14ac:dyDescent="0.3">
      <c r="A187" s="740"/>
      <c r="B187" s="826" t="s">
        <v>228</v>
      </c>
      <c r="C187" s="826"/>
      <c r="D187" s="827"/>
      <c r="E187" s="593">
        <v>8000</v>
      </c>
      <c r="F187" s="593">
        <v>7984.2149639999998</v>
      </c>
      <c r="G187" s="593">
        <v>0</v>
      </c>
      <c r="H187" s="593">
        <v>0</v>
      </c>
      <c r="I187" s="593">
        <v>15.785035999999998</v>
      </c>
      <c r="J187" s="593">
        <v>7984.2149639999998</v>
      </c>
      <c r="K187" s="593">
        <v>7977.5826993299997</v>
      </c>
      <c r="L187" s="508">
        <v>0.99916932789261004</v>
      </c>
      <c r="M187" s="507">
        <v>0</v>
      </c>
      <c r="N187" s="507">
        <v>6.6322646700002679</v>
      </c>
      <c r="O187" s="593">
        <v>7977.5826993299997</v>
      </c>
      <c r="P187" s="508">
        <v>0.99916932789261004</v>
      </c>
      <c r="Q187" s="509">
        <v>7699.9278539999996</v>
      </c>
      <c r="R187" s="508">
        <v>0.96439385571633263</v>
      </c>
      <c r="S187" s="641" t="e">
        <v>#REF!</v>
      </c>
    </row>
    <row r="188" spans="1:57" ht="23.25" customHeight="1" thickBot="1" x14ac:dyDescent="0.3">
      <c r="A188" s="746" t="s">
        <v>307</v>
      </c>
      <c r="B188" s="746"/>
      <c r="C188" s="353"/>
      <c r="D188" s="483"/>
      <c r="E188" s="427"/>
      <c r="F188" s="427"/>
      <c r="G188" s="427"/>
      <c r="H188" s="427"/>
      <c r="I188" s="427"/>
      <c r="J188" s="427"/>
      <c r="K188" s="427"/>
      <c r="L188" s="427"/>
      <c r="M188" s="427"/>
      <c r="N188" s="427"/>
      <c r="O188" s="485"/>
      <c r="P188" s="427"/>
      <c r="Q188" s="486"/>
      <c r="R188" s="427"/>
    </row>
    <row r="189" spans="1:57" s="149" customFormat="1" ht="68.25" customHeight="1" thickBot="1" x14ac:dyDescent="0.3">
      <c r="A189" s="305" t="s">
        <v>7</v>
      </c>
      <c r="B189" s="315" t="s">
        <v>8</v>
      </c>
      <c r="C189" s="304" t="s">
        <v>314</v>
      </c>
      <c r="D189" s="306" t="s">
        <v>141</v>
      </c>
      <c r="E189" s="313" t="s">
        <v>293</v>
      </c>
      <c r="F189" s="306" t="s">
        <v>294</v>
      </c>
      <c r="G189" s="306" t="s">
        <v>288</v>
      </c>
      <c r="H189" s="306" t="s">
        <v>295</v>
      </c>
      <c r="I189" s="306" t="s">
        <v>296</v>
      </c>
      <c r="J189" s="306" t="s">
        <v>315</v>
      </c>
      <c r="K189" s="306" t="s">
        <v>27</v>
      </c>
      <c r="L189" s="307" t="s">
        <v>218</v>
      </c>
      <c r="M189" s="306" t="s">
        <v>316</v>
      </c>
      <c r="N189" s="306" t="s">
        <v>285</v>
      </c>
      <c r="O189" s="306" t="s">
        <v>29</v>
      </c>
      <c r="P189" s="306" t="s">
        <v>317</v>
      </c>
      <c r="Q189" s="306" t="s">
        <v>220</v>
      </c>
      <c r="R189" s="316" t="s">
        <v>318</v>
      </c>
      <c r="S189" s="631" t="s">
        <v>32</v>
      </c>
      <c r="T189" s="683"/>
      <c r="U189" s="683"/>
      <c r="V189" s="683"/>
      <c r="W189" s="683"/>
    </row>
    <row r="190" spans="1:57" s="143" customFormat="1" ht="101.25" customHeight="1" x14ac:dyDescent="0.25">
      <c r="A190" s="767" t="s">
        <v>342</v>
      </c>
      <c r="B190" s="539" t="s">
        <v>167</v>
      </c>
      <c r="C190" s="532" t="s">
        <v>168</v>
      </c>
      <c r="D190" s="544" t="s">
        <v>282</v>
      </c>
      <c r="E190" s="609">
        <v>34899.554799999998</v>
      </c>
      <c r="F190" s="510">
        <v>34421.291352</v>
      </c>
      <c r="G190" s="510">
        <v>0</v>
      </c>
      <c r="H190" s="510">
        <v>0</v>
      </c>
      <c r="I190" s="510">
        <v>478.26344799999998</v>
      </c>
      <c r="J190" s="430">
        <v>34421.291352</v>
      </c>
      <c r="K190" s="511">
        <v>34166.711846999999</v>
      </c>
      <c r="L190" s="512">
        <v>0.99260401062828774</v>
      </c>
      <c r="M190" s="511">
        <v>0</v>
      </c>
      <c r="N190" s="510">
        <v>254.57950500000152</v>
      </c>
      <c r="O190" s="510">
        <v>34166.711846999999</v>
      </c>
      <c r="P190" s="512">
        <v>0.99260401062828774</v>
      </c>
      <c r="Q190" s="510">
        <v>31416.650602669997</v>
      </c>
      <c r="R190" s="513">
        <v>0.91270981908831195</v>
      </c>
      <c r="S190" s="642" t="e">
        <v>#REF!</v>
      </c>
      <c r="T190" s="107"/>
      <c r="U190" s="107"/>
      <c r="V190" s="107"/>
      <c r="W190" s="107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1:57" ht="37.5" customHeight="1" thickBot="1" x14ac:dyDescent="0.3">
      <c r="A191" s="745"/>
      <c r="B191" s="825" t="s">
        <v>228</v>
      </c>
      <c r="C191" s="826"/>
      <c r="D191" s="827"/>
      <c r="E191" s="471">
        <v>34899.554799999998</v>
      </c>
      <c r="F191" s="472">
        <v>34421.291352</v>
      </c>
      <c r="G191" s="472">
        <v>0</v>
      </c>
      <c r="H191" s="472">
        <v>0</v>
      </c>
      <c r="I191" s="472">
        <v>478.26344799999998</v>
      </c>
      <c r="J191" s="472">
        <v>34421.291352</v>
      </c>
      <c r="K191" s="472">
        <v>34166.711846999999</v>
      </c>
      <c r="L191" s="473">
        <v>0.99260401062828774</v>
      </c>
      <c r="M191" s="472">
        <v>0</v>
      </c>
      <c r="N191" s="471">
        <v>254.57950500000152</v>
      </c>
      <c r="O191" s="471">
        <v>34166.711846999999</v>
      </c>
      <c r="P191" s="473">
        <v>0.99260401062828774</v>
      </c>
      <c r="Q191" s="471">
        <v>31416.650602669997</v>
      </c>
      <c r="R191" s="514">
        <v>0.91270981908831195</v>
      </c>
      <c r="S191" s="643" t="e">
        <v>#REF!</v>
      </c>
    </row>
    <row r="192" spans="1:57" ht="23.25" customHeight="1" thickBot="1" x14ac:dyDescent="0.3">
      <c r="A192" s="748" t="s">
        <v>307</v>
      </c>
      <c r="B192" s="748"/>
      <c r="C192" s="353"/>
      <c r="D192" s="483"/>
      <c r="E192" s="427"/>
      <c r="F192" s="427"/>
      <c r="G192" s="427"/>
      <c r="H192" s="427"/>
      <c r="I192" s="427"/>
      <c r="J192" s="427"/>
      <c r="K192" s="427"/>
      <c r="L192" s="427"/>
      <c r="M192" s="427"/>
      <c r="N192" s="427"/>
      <c r="O192" s="485"/>
      <c r="P192" s="427"/>
      <c r="Q192" s="486"/>
      <c r="R192" s="427"/>
    </row>
    <row r="193" spans="1:23" s="115" customFormat="1" ht="62.25" customHeight="1" thickBot="1" x14ac:dyDescent="0.25">
      <c r="A193" s="697" t="s">
        <v>7</v>
      </c>
      <c r="B193" s="697" t="s">
        <v>8</v>
      </c>
      <c r="C193" s="697" t="s">
        <v>314</v>
      </c>
      <c r="D193" s="697" t="s">
        <v>141</v>
      </c>
      <c r="E193" s="698" t="s">
        <v>293</v>
      </c>
      <c r="F193" s="697" t="s">
        <v>294</v>
      </c>
      <c r="G193" s="697" t="s">
        <v>288</v>
      </c>
      <c r="H193" s="697" t="s">
        <v>295</v>
      </c>
      <c r="I193" s="697" t="s">
        <v>296</v>
      </c>
      <c r="J193" s="697" t="s">
        <v>315</v>
      </c>
      <c r="K193" s="697" t="s">
        <v>27</v>
      </c>
      <c r="L193" s="699" t="s">
        <v>218</v>
      </c>
      <c r="M193" s="697" t="s">
        <v>316</v>
      </c>
      <c r="N193" s="697" t="s">
        <v>285</v>
      </c>
      <c r="O193" s="697" t="s">
        <v>29</v>
      </c>
      <c r="P193" s="697" t="s">
        <v>317</v>
      </c>
      <c r="Q193" s="697" t="s">
        <v>220</v>
      </c>
      <c r="R193" s="697" t="s">
        <v>318</v>
      </c>
      <c r="S193" s="644" t="s">
        <v>32</v>
      </c>
      <c r="T193" s="684"/>
      <c r="U193" s="684"/>
      <c r="V193" s="684"/>
      <c r="W193" s="684"/>
    </row>
    <row r="194" spans="1:23" ht="93" customHeight="1" x14ac:dyDescent="0.25">
      <c r="A194" s="740" t="s">
        <v>343</v>
      </c>
      <c r="B194" s="564" t="s">
        <v>74</v>
      </c>
      <c r="C194" s="348" t="s">
        <v>77</v>
      </c>
      <c r="D194" s="199" t="s">
        <v>77</v>
      </c>
      <c r="E194" s="429">
        <v>8905.6</v>
      </c>
      <c r="F194" s="431">
        <v>8905.6</v>
      </c>
      <c r="G194" s="430">
        <v>0</v>
      </c>
      <c r="H194" s="430">
        <v>0</v>
      </c>
      <c r="I194" s="430">
        <v>0</v>
      </c>
      <c r="J194" s="430">
        <v>8905.6</v>
      </c>
      <c r="K194" s="431">
        <v>8905.6</v>
      </c>
      <c r="L194" s="434">
        <v>1</v>
      </c>
      <c r="M194" s="431">
        <v>0</v>
      </c>
      <c r="N194" s="433">
        <v>0</v>
      </c>
      <c r="O194" s="433">
        <v>8905.6</v>
      </c>
      <c r="P194" s="438">
        <v>1</v>
      </c>
      <c r="Q194" s="429">
        <v>8905.6</v>
      </c>
      <c r="R194" s="438">
        <v>1</v>
      </c>
      <c r="S194" s="645" t="e">
        <v>#REF!</v>
      </c>
    </row>
    <row r="195" spans="1:23" ht="40.5" customHeight="1" thickBot="1" x14ac:dyDescent="0.3">
      <c r="A195" s="740"/>
      <c r="B195" s="761" t="s">
        <v>228</v>
      </c>
      <c r="C195" s="761"/>
      <c r="D195" s="761"/>
      <c r="E195" s="509">
        <v>8905.6</v>
      </c>
      <c r="F195" s="700">
        <v>8905.6</v>
      </c>
      <c r="G195" s="700">
        <v>0</v>
      </c>
      <c r="H195" s="700">
        <v>0</v>
      </c>
      <c r="I195" s="700">
        <v>0</v>
      </c>
      <c r="J195" s="700">
        <v>8905.6</v>
      </c>
      <c r="K195" s="700">
        <v>8905.6</v>
      </c>
      <c r="L195" s="508">
        <v>1</v>
      </c>
      <c r="M195" s="700">
        <v>0</v>
      </c>
      <c r="N195" s="509">
        <v>0</v>
      </c>
      <c r="O195" s="509">
        <v>8905.6</v>
      </c>
      <c r="P195" s="508">
        <v>1</v>
      </c>
      <c r="Q195" s="509">
        <v>8905.6</v>
      </c>
      <c r="R195" s="508">
        <v>1</v>
      </c>
      <c r="S195" s="643" t="e">
        <v>#REF!</v>
      </c>
    </row>
    <row r="196" spans="1:23" ht="18" customHeight="1" thickBot="1" x14ac:dyDescent="0.3">
      <c r="A196" s="741" t="s">
        <v>307</v>
      </c>
      <c r="B196" s="741"/>
      <c r="C196" s="741"/>
      <c r="D196" s="741"/>
      <c r="E196" s="741"/>
      <c r="F196" s="741"/>
      <c r="G196" s="741"/>
      <c r="H196" s="741"/>
      <c r="I196" s="741"/>
      <c r="J196" s="741"/>
      <c r="K196" s="741"/>
      <c r="L196" s="741"/>
      <c r="M196" s="741"/>
      <c r="N196" s="741"/>
      <c r="O196" s="742"/>
      <c r="P196" s="741"/>
      <c r="Q196" s="741"/>
      <c r="R196" s="741"/>
    </row>
    <row r="197" spans="1:23" s="149" customFormat="1" ht="68.25" customHeight="1" thickBot="1" x14ac:dyDescent="0.3">
      <c r="A197" s="305" t="s">
        <v>7</v>
      </c>
      <c r="B197" s="315" t="s">
        <v>8</v>
      </c>
      <c r="C197" s="304" t="s">
        <v>314</v>
      </c>
      <c r="D197" s="306" t="s">
        <v>141</v>
      </c>
      <c r="E197" s="313" t="s">
        <v>293</v>
      </c>
      <c r="F197" s="306" t="s">
        <v>294</v>
      </c>
      <c r="G197" s="306" t="s">
        <v>288</v>
      </c>
      <c r="H197" s="306" t="s">
        <v>295</v>
      </c>
      <c r="I197" s="306" t="s">
        <v>296</v>
      </c>
      <c r="J197" s="306" t="s">
        <v>315</v>
      </c>
      <c r="K197" s="306" t="s">
        <v>27</v>
      </c>
      <c r="L197" s="307" t="s">
        <v>218</v>
      </c>
      <c r="M197" s="306" t="s">
        <v>316</v>
      </c>
      <c r="N197" s="306" t="s">
        <v>285</v>
      </c>
      <c r="O197" s="306" t="s">
        <v>29</v>
      </c>
      <c r="P197" s="306" t="s">
        <v>317</v>
      </c>
      <c r="Q197" s="306" t="s">
        <v>220</v>
      </c>
      <c r="R197" s="316" t="s">
        <v>318</v>
      </c>
      <c r="S197" s="631" t="s">
        <v>32</v>
      </c>
      <c r="T197" s="683"/>
      <c r="U197" s="683"/>
      <c r="V197" s="683"/>
      <c r="W197" s="683"/>
    </row>
    <row r="198" spans="1:23" ht="44.25" customHeight="1" thickBot="1" x14ac:dyDescent="0.3">
      <c r="A198" s="736" t="s">
        <v>344</v>
      </c>
      <c r="B198" s="533" t="s">
        <v>152</v>
      </c>
      <c r="C198" s="545" t="s">
        <v>153</v>
      </c>
      <c r="D198" s="545" t="s">
        <v>153</v>
      </c>
      <c r="E198" s="510">
        <v>9067</v>
      </c>
      <c r="F198" s="515">
        <v>0</v>
      </c>
      <c r="G198" s="511">
        <v>0</v>
      </c>
      <c r="H198" s="511">
        <v>0</v>
      </c>
      <c r="I198" s="511">
        <v>9067</v>
      </c>
      <c r="J198" s="430">
        <v>0</v>
      </c>
      <c r="K198" s="511">
        <v>0</v>
      </c>
      <c r="L198" s="512">
        <v>0</v>
      </c>
      <c r="M198" s="511">
        <v>0</v>
      </c>
      <c r="N198" s="511">
        <v>0</v>
      </c>
      <c r="O198" s="510">
        <v>0</v>
      </c>
      <c r="P198" s="516">
        <v>0</v>
      </c>
      <c r="Q198" s="510">
        <v>0</v>
      </c>
      <c r="R198" s="517">
        <v>0</v>
      </c>
      <c r="S198" s="646" t="e">
        <v>#REF!</v>
      </c>
    </row>
    <row r="199" spans="1:23" ht="44.25" customHeight="1" thickBot="1" x14ac:dyDescent="0.3">
      <c r="A199" s="737"/>
      <c r="B199" s="535" t="s">
        <v>74</v>
      </c>
      <c r="C199" s="546" t="s">
        <v>153</v>
      </c>
      <c r="D199" s="546" t="s">
        <v>153</v>
      </c>
      <c r="E199" s="510"/>
      <c r="F199" s="515"/>
      <c r="G199" s="515"/>
      <c r="H199" s="515"/>
      <c r="I199" s="515"/>
      <c r="J199" s="515"/>
      <c r="K199" s="515"/>
      <c r="L199" s="516"/>
      <c r="M199" s="515"/>
      <c r="N199" s="518"/>
      <c r="O199" s="510"/>
      <c r="P199" s="516"/>
      <c r="Q199" s="510"/>
      <c r="R199" s="517"/>
      <c r="S199" s="646"/>
    </row>
    <row r="200" spans="1:23" ht="30" customHeight="1" thickBot="1" x14ac:dyDescent="0.3">
      <c r="A200" s="739"/>
      <c r="B200" s="750" t="s">
        <v>228</v>
      </c>
      <c r="C200" s="751"/>
      <c r="D200" s="503" t="s">
        <v>344</v>
      </c>
      <c r="E200" s="455">
        <v>9067</v>
      </c>
      <c r="F200" s="456">
        <v>0</v>
      </c>
      <c r="G200" s="456">
        <v>0</v>
      </c>
      <c r="H200" s="456">
        <v>0</v>
      </c>
      <c r="I200" s="456">
        <v>9067</v>
      </c>
      <c r="J200" s="456">
        <v>0</v>
      </c>
      <c r="K200" s="456">
        <v>0</v>
      </c>
      <c r="L200" s="384">
        <v>0</v>
      </c>
      <c r="M200" s="456">
        <v>0</v>
      </c>
      <c r="N200" s="519">
        <v>0</v>
      </c>
      <c r="O200" s="455">
        <v>0</v>
      </c>
      <c r="P200" s="502">
        <v>0</v>
      </c>
      <c r="Q200" s="455">
        <v>0</v>
      </c>
      <c r="R200" s="502">
        <v>0</v>
      </c>
      <c r="S200" s="630" t="e">
        <v>#REF!</v>
      </c>
    </row>
    <row r="201" spans="1:23" ht="18" customHeight="1" x14ac:dyDescent="0.25">
      <c r="A201" s="748" t="s">
        <v>307</v>
      </c>
      <c r="B201" s="748"/>
      <c r="C201" s="748"/>
      <c r="D201" s="748"/>
      <c r="E201" s="748"/>
      <c r="F201" s="748"/>
      <c r="G201" s="748"/>
      <c r="H201" s="748"/>
      <c r="I201" s="748"/>
      <c r="J201" s="748"/>
      <c r="K201" s="748"/>
      <c r="L201" s="748"/>
      <c r="M201" s="748"/>
      <c r="N201" s="748"/>
      <c r="O201" s="749"/>
      <c r="P201" s="748"/>
      <c r="Q201" s="748"/>
      <c r="R201" s="748"/>
    </row>
    <row r="202" spans="1:23" ht="18" customHeight="1" x14ac:dyDescent="0.25">
      <c r="A202" s="482"/>
      <c r="B202" s="522"/>
      <c r="C202" s="353"/>
      <c r="D202" s="483"/>
      <c r="E202" s="484"/>
      <c r="F202" s="427"/>
      <c r="G202" s="427"/>
      <c r="H202" s="427"/>
      <c r="I202" s="427"/>
      <c r="J202" s="520"/>
      <c r="K202" s="427"/>
      <c r="L202" s="521"/>
      <c r="M202" s="427"/>
      <c r="N202" s="427"/>
      <c r="O202" s="485"/>
      <c r="P202" s="522"/>
      <c r="Q202" s="486"/>
      <c r="R202" s="522"/>
      <c r="S202" s="340"/>
    </row>
    <row r="203" spans="1:23" ht="18" customHeight="1" thickBot="1" x14ac:dyDescent="0.3">
      <c r="A203" s="482"/>
      <c r="B203" s="522"/>
      <c r="C203" s="353"/>
      <c r="D203" s="483"/>
      <c r="E203" s="484"/>
      <c r="F203" s="427"/>
      <c r="G203" s="427"/>
      <c r="H203" s="427"/>
      <c r="I203" s="427"/>
      <c r="J203" s="520"/>
      <c r="K203" s="427"/>
      <c r="L203" s="521"/>
      <c r="M203" s="427"/>
      <c r="N203" s="427"/>
      <c r="O203" s="485"/>
      <c r="P203" s="522"/>
      <c r="Q203" s="486"/>
      <c r="R203" s="522"/>
      <c r="S203" s="340"/>
    </row>
    <row r="204" spans="1:23" ht="60.75" customHeight="1" thickBot="1" x14ac:dyDescent="0.3">
      <c r="A204" s="752" t="s">
        <v>345</v>
      </c>
      <c r="B204" s="753"/>
      <c r="C204" s="754"/>
      <c r="D204" s="523" t="s">
        <v>292</v>
      </c>
      <c r="E204" s="313" t="s">
        <v>293</v>
      </c>
      <c r="F204" s="306" t="s">
        <v>294</v>
      </c>
      <c r="G204" s="306" t="s">
        <v>288</v>
      </c>
      <c r="H204" s="306" t="s">
        <v>295</v>
      </c>
      <c r="I204" s="306" t="s">
        <v>296</v>
      </c>
      <c r="J204" s="306" t="s">
        <v>346</v>
      </c>
      <c r="K204" s="383" t="s">
        <v>27</v>
      </c>
      <c r="L204" s="384" t="s">
        <v>218</v>
      </c>
      <c r="M204" s="306" t="s">
        <v>316</v>
      </c>
      <c r="N204" s="306" t="s">
        <v>285</v>
      </c>
      <c r="O204" s="313" t="s">
        <v>29</v>
      </c>
      <c r="P204" s="306" t="s">
        <v>317</v>
      </c>
      <c r="Q204" s="313" t="s">
        <v>220</v>
      </c>
      <c r="R204" s="588" t="s">
        <v>318</v>
      </c>
      <c r="S204" s="702" t="s">
        <v>32</v>
      </c>
    </row>
    <row r="205" spans="1:23" ht="35.25" customHeight="1" thickBot="1" x14ac:dyDescent="0.3">
      <c r="A205" s="755"/>
      <c r="B205" s="756"/>
      <c r="C205" s="757"/>
      <c r="D205" s="524" t="s">
        <v>226</v>
      </c>
      <c r="E205" s="525">
        <v>397622.82632200001</v>
      </c>
      <c r="F205" s="525">
        <v>381036.68354599993</v>
      </c>
      <c r="G205" s="525">
        <v>10850</v>
      </c>
      <c r="H205" s="525">
        <v>10850</v>
      </c>
      <c r="I205" s="525">
        <v>16586.142776000001</v>
      </c>
      <c r="J205" s="497">
        <v>381036.68354599999</v>
      </c>
      <c r="K205" s="525">
        <v>377820.19380302</v>
      </c>
      <c r="L205" s="526">
        <v>0.99155858246233219</v>
      </c>
      <c r="M205" s="527">
        <v>0</v>
      </c>
      <c r="N205" s="674">
        <v>3216.4897429799894</v>
      </c>
      <c r="O205" s="525">
        <v>377820.19380302</v>
      </c>
      <c r="P205" s="605">
        <v>0.99155858246233219</v>
      </c>
      <c r="Q205" s="525">
        <v>211828.98217847</v>
      </c>
      <c r="R205" s="706">
        <v>0.55592805450422544</v>
      </c>
      <c r="S205" s="703" t="e">
        <v>#REF!</v>
      </c>
    </row>
    <row r="206" spans="1:23" ht="34.5" customHeight="1" thickBot="1" x14ac:dyDescent="0.3">
      <c r="A206" s="755"/>
      <c r="B206" s="756"/>
      <c r="C206" s="757"/>
      <c r="D206" s="528" t="s">
        <v>225</v>
      </c>
      <c r="E206" s="604">
        <v>1111333.5</v>
      </c>
      <c r="F206" s="604">
        <v>850027.04305600002</v>
      </c>
      <c r="G206" s="604">
        <v>56022.142830000004</v>
      </c>
      <c r="H206" s="604">
        <v>5823.0664150000002</v>
      </c>
      <c r="I206" s="604">
        <v>311505.50289</v>
      </c>
      <c r="J206" s="497">
        <v>850027.07352500001</v>
      </c>
      <c r="K206" s="604">
        <v>821344.24703994009</v>
      </c>
      <c r="L206" s="648">
        <v>0.96625657302171053</v>
      </c>
      <c r="M206" s="604">
        <v>5578.5635996700003</v>
      </c>
      <c r="N206" s="674">
        <v>28682.826485059923</v>
      </c>
      <c r="O206" s="604">
        <v>821344.24703994009</v>
      </c>
      <c r="P206" s="648">
        <v>0.96625657302171053</v>
      </c>
      <c r="Q206" s="604">
        <v>610976.6555493701</v>
      </c>
      <c r="R206" s="707">
        <v>0.71877317155993004</v>
      </c>
      <c r="S206" s="704" t="e">
        <v>#REF!</v>
      </c>
    </row>
    <row r="207" spans="1:23" ht="28.5" customHeight="1" thickBot="1" x14ac:dyDescent="0.3">
      <c r="A207" s="758"/>
      <c r="B207" s="759"/>
      <c r="C207" s="760"/>
      <c r="D207" s="523" t="s">
        <v>347</v>
      </c>
      <c r="E207" s="455">
        <v>1508956.326322</v>
      </c>
      <c r="F207" s="455">
        <v>1231063.726602</v>
      </c>
      <c r="G207" s="455">
        <v>66872.142829999997</v>
      </c>
      <c r="H207" s="455">
        <v>16673.066415000001</v>
      </c>
      <c r="I207" s="455">
        <v>328091.64566600003</v>
      </c>
      <c r="J207" s="455">
        <v>1231063.7570710001</v>
      </c>
      <c r="K207" s="455">
        <v>1199164.44084296</v>
      </c>
      <c r="L207" s="384">
        <v>0.97408800637268678</v>
      </c>
      <c r="M207" s="456">
        <v>5578.5635996700003</v>
      </c>
      <c r="N207" s="455">
        <v>31899.316228039912</v>
      </c>
      <c r="O207" s="455">
        <v>1199164.44084296</v>
      </c>
      <c r="P207" s="384">
        <v>0.97408800637268678</v>
      </c>
      <c r="Q207" s="455">
        <v>822805.63772784011</v>
      </c>
      <c r="R207" s="708">
        <v>0.66836963804823135</v>
      </c>
      <c r="S207" s="705" t="e">
        <v>#REF!</v>
      </c>
    </row>
    <row r="208" spans="1:23" ht="23.25" customHeight="1" x14ac:dyDescent="0.25">
      <c r="A208" s="734"/>
      <c r="B208" s="735"/>
      <c r="C208" s="735"/>
      <c r="D208" s="735"/>
      <c r="E208" s="735"/>
      <c r="F208" s="735"/>
      <c r="G208" s="735"/>
      <c r="H208" s="735"/>
      <c r="I208" s="735"/>
      <c r="J208" s="735"/>
      <c r="K208" s="735"/>
      <c r="L208" s="735"/>
      <c r="M208" s="735"/>
      <c r="N208" s="735"/>
      <c r="O208" s="735"/>
      <c r="P208" s="735"/>
      <c r="Q208" s="735"/>
      <c r="R208" s="735"/>
    </row>
    <row r="209" spans="1:19" ht="23.25" hidden="1" customHeight="1" x14ac:dyDescent="0.25">
      <c r="A209" s="357"/>
      <c r="B209" s="573"/>
      <c r="C209" s="353"/>
      <c r="D209" s="360"/>
      <c r="E209" s="342"/>
      <c r="F209" s="343"/>
      <c r="G209" s="428"/>
      <c r="H209" s="428"/>
      <c r="I209" s="342"/>
      <c r="J209" s="343"/>
      <c r="K209" s="343"/>
      <c r="L209" s="428"/>
      <c r="M209" s="428"/>
      <c r="N209" s="428"/>
      <c r="O209" s="367"/>
      <c r="P209" s="428"/>
      <c r="Q209" s="344"/>
      <c r="R209" s="428"/>
      <c r="S209" s="344"/>
    </row>
    <row r="210" spans="1:19" ht="23.25" hidden="1" customHeight="1" x14ac:dyDescent="0.25">
      <c r="A210" s="357"/>
      <c r="B210" s="573"/>
      <c r="C210" s="353"/>
      <c r="D210" s="360"/>
      <c r="E210" s="342"/>
      <c r="F210" s="342"/>
      <c r="G210" s="428"/>
      <c r="H210" s="428"/>
      <c r="I210" s="342"/>
      <c r="J210" s="345"/>
      <c r="K210" s="428"/>
      <c r="L210" s="428"/>
      <c r="M210" s="428"/>
      <c r="N210" s="428"/>
      <c r="O210" s="366"/>
      <c r="P210" s="428"/>
      <c r="Q210" s="344"/>
      <c r="R210" s="428"/>
      <c r="S210" s="341"/>
    </row>
    <row r="211" spans="1:19" ht="19.5" hidden="1" x14ac:dyDescent="0.4">
      <c r="A211" s="363"/>
      <c r="B211" s="574"/>
      <c r="C211" s="354"/>
      <c r="D211" s="361" t="s">
        <v>348</v>
      </c>
      <c r="E211" s="314">
        <v>1508956.326322</v>
      </c>
      <c r="F211" s="314">
        <v>1231063.726602</v>
      </c>
      <c r="G211" s="314">
        <v>66872.142829999997</v>
      </c>
      <c r="H211" s="314">
        <v>16673.076415</v>
      </c>
      <c r="I211" s="314">
        <v>328091.64775600011</v>
      </c>
      <c r="J211" s="314">
        <v>1231063.744981</v>
      </c>
      <c r="K211" s="314">
        <v>1199164.44084296</v>
      </c>
      <c r="L211" s="169">
        <v>0.97408801593898597</v>
      </c>
      <c r="M211" s="317">
        <v>5578.5635996700003</v>
      </c>
      <c r="N211" s="317">
        <v>31899.304138039937</v>
      </c>
      <c r="O211" s="317">
        <v>1199164.44084296</v>
      </c>
      <c r="P211" s="318">
        <v>0.97408801593898597</v>
      </c>
      <c r="Q211" s="317">
        <v>822805.63772784011</v>
      </c>
      <c r="R211" s="709">
        <v>0.66836964461213921</v>
      </c>
      <c r="S211" s="647" t="e">
        <v>#REF!</v>
      </c>
    </row>
    <row r="212" spans="1:19" ht="19.5" hidden="1" x14ac:dyDescent="0.4">
      <c r="A212" s="363"/>
      <c r="B212" s="690"/>
      <c r="C212" s="691"/>
      <c r="D212" s="692" t="s">
        <v>349</v>
      </c>
      <c r="E212" s="693">
        <v>0</v>
      </c>
      <c r="F212" s="693">
        <v>0</v>
      </c>
      <c r="G212" s="693">
        <v>0</v>
      </c>
      <c r="H212" s="693">
        <v>-9.9999999983992893E-3</v>
      </c>
      <c r="I212" s="693">
        <v>-2.090000081807375E-3</v>
      </c>
      <c r="J212" s="693">
        <v>1.2090000091120601E-2</v>
      </c>
      <c r="K212" s="693">
        <v>0</v>
      </c>
      <c r="L212" s="170">
        <v>-9.5662991972389477E-9</v>
      </c>
      <c r="M212" s="694">
        <v>0</v>
      </c>
      <c r="N212" s="694">
        <v>1.2089999974705279E-2</v>
      </c>
      <c r="O212" s="694">
        <v>0</v>
      </c>
      <c r="P212" s="170">
        <v>-9.5662991972389477E-9</v>
      </c>
      <c r="Q212" s="694">
        <v>0</v>
      </c>
      <c r="R212" s="710">
        <v>-6.5639078616896995E-9</v>
      </c>
      <c r="S212" s="695" t="e">
        <v>#REF!</v>
      </c>
    </row>
    <row r="213" spans="1:19" ht="6.75" customHeight="1" x14ac:dyDescent="0.4">
      <c r="A213" s="364"/>
      <c r="B213" s="575"/>
      <c r="C213" s="547"/>
      <c r="D213" s="548"/>
      <c r="E213" s="549"/>
      <c r="F213" s="550"/>
      <c r="G213" s="389"/>
      <c r="H213" s="389"/>
      <c r="I213" s="389"/>
      <c r="J213" s="390"/>
      <c r="K213" s="390"/>
      <c r="L213" s="168"/>
      <c r="M213" s="390"/>
      <c r="N213" s="390"/>
      <c r="O213" s="391"/>
      <c r="P213" s="392"/>
      <c r="Q213" s="319"/>
      <c r="R213" s="390"/>
      <c r="S213" s="319"/>
    </row>
    <row r="214" spans="1:19" ht="17.25" x14ac:dyDescent="0.35">
      <c r="A214" s="551"/>
      <c r="B214" s="558"/>
      <c r="C214" s="547"/>
      <c r="D214" s="548"/>
      <c r="E214" s="549"/>
      <c r="F214" s="552"/>
      <c r="G214" s="550"/>
      <c r="H214" s="550"/>
      <c r="I214" s="550"/>
      <c r="J214" s="556"/>
      <c r="K214" s="553"/>
      <c r="L214" s="554"/>
      <c r="M214" s="550"/>
      <c r="N214" s="550"/>
      <c r="O214" s="555"/>
      <c r="P214" s="556"/>
      <c r="Q214" s="557"/>
      <c r="R214" s="558"/>
      <c r="S214" s="346"/>
    </row>
    <row r="215" spans="1:19" ht="17.25" x14ac:dyDescent="0.35">
      <c r="A215" s="551"/>
      <c r="B215" s="558"/>
      <c r="C215" s="356"/>
      <c r="D215" s="548"/>
      <c r="E215" s="549"/>
      <c r="F215" s="607"/>
      <c r="G215" s="549"/>
      <c r="H215" s="549"/>
      <c r="I215" s="549"/>
      <c r="J215" s="549"/>
      <c r="K215" s="556"/>
      <c r="L215" s="554"/>
      <c r="M215" s="550"/>
      <c r="N215" s="550"/>
      <c r="O215" s="559"/>
      <c r="P215" s="558"/>
      <c r="Q215" s="560"/>
      <c r="R215" s="558"/>
    </row>
    <row r="216" spans="1:19" ht="17.25" x14ac:dyDescent="0.35">
      <c r="A216" s="551"/>
      <c r="B216" s="558"/>
      <c r="C216" s="547"/>
      <c r="D216" s="548"/>
      <c r="E216" s="549"/>
      <c r="F216" s="608"/>
      <c r="G216" s="550"/>
      <c r="H216" s="549"/>
      <c r="I216" s="549"/>
      <c r="J216" s="549"/>
      <c r="K216" s="556"/>
      <c r="L216" s="562"/>
      <c r="M216" s="550"/>
      <c r="N216" s="550"/>
      <c r="O216" s="555"/>
      <c r="P216" s="558"/>
      <c r="Q216" s="560"/>
      <c r="R216" s="558"/>
    </row>
    <row r="217" spans="1:19" ht="17.25" x14ac:dyDescent="0.35">
      <c r="A217" s="551"/>
      <c r="B217" s="558"/>
      <c r="C217" s="547"/>
      <c r="D217" s="548"/>
      <c r="E217" s="549"/>
      <c r="F217" s="553"/>
      <c r="G217" s="553"/>
      <c r="H217" s="553"/>
      <c r="I217" s="553"/>
      <c r="J217" s="549"/>
      <c r="K217" s="549"/>
      <c r="L217" s="562"/>
      <c r="M217" s="550"/>
      <c r="N217" s="550"/>
      <c r="O217" s="559"/>
      <c r="P217" s="558"/>
      <c r="Q217" s="560"/>
      <c r="R217" s="558"/>
    </row>
    <row r="218" spans="1:19" ht="17.25" x14ac:dyDescent="0.35">
      <c r="A218" s="551"/>
      <c r="B218" s="558"/>
      <c r="C218" s="547"/>
      <c r="D218" s="548"/>
      <c r="E218" s="549"/>
      <c r="F218" s="549"/>
      <c r="G218" s="553"/>
      <c r="H218" s="553"/>
      <c r="I218" s="553"/>
      <c r="J218" s="561"/>
      <c r="K218" s="550"/>
      <c r="L218" s="562"/>
      <c r="M218" s="550"/>
      <c r="N218" s="550"/>
      <c r="O218" s="559"/>
      <c r="P218" s="558"/>
      <c r="Q218" s="560"/>
      <c r="R218" s="558"/>
    </row>
    <row r="219" spans="1:19" ht="17.25" x14ac:dyDescent="0.35">
      <c r="A219" s="551"/>
      <c r="B219" s="558"/>
      <c r="C219" s="547"/>
      <c r="D219" s="548"/>
      <c r="E219" s="556"/>
      <c r="F219" s="556"/>
      <c r="G219" s="550"/>
      <c r="H219" s="549"/>
      <c r="I219" s="680"/>
      <c r="J219" s="550"/>
      <c r="K219" s="549"/>
      <c r="L219" s="562"/>
      <c r="M219" s="550"/>
      <c r="N219" s="550"/>
      <c r="O219" s="559"/>
      <c r="P219" s="558"/>
      <c r="Q219" s="560"/>
      <c r="R219" s="558"/>
    </row>
    <row r="220" spans="1:19" ht="17.25" x14ac:dyDescent="0.35">
      <c r="A220" s="551"/>
      <c r="B220" s="558"/>
      <c r="C220" s="547"/>
      <c r="D220" s="548"/>
      <c r="E220" s="549"/>
      <c r="F220" s="550"/>
      <c r="G220" s="550"/>
      <c r="H220" s="549"/>
      <c r="I220" s="550"/>
      <c r="J220" s="550"/>
      <c r="K220" s="550"/>
      <c r="L220" s="562"/>
      <c r="M220" s="550"/>
      <c r="N220" s="550"/>
      <c r="O220" s="559"/>
      <c r="P220" s="558"/>
      <c r="Q220" s="560"/>
      <c r="R220" s="558"/>
    </row>
    <row r="221" spans="1:19" ht="17.25" x14ac:dyDescent="0.35">
      <c r="A221" s="551"/>
      <c r="B221" s="558"/>
      <c r="C221" s="547"/>
      <c r="D221" s="548"/>
      <c r="E221" s="549"/>
      <c r="F221" s="550"/>
      <c r="G221" s="550"/>
      <c r="H221" s="550"/>
      <c r="I221" s="549"/>
      <c r="J221" s="550"/>
      <c r="K221" s="550"/>
      <c r="L221" s="562"/>
      <c r="M221" s="550"/>
      <c r="N221" s="550"/>
      <c r="O221" s="559"/>
      <c r="P221" s="558"/>
      <c r="Q221" s="560"/>
      <c r="R221" s="558"/>
    </row>
    <row r="222" spans="1:19" ht="17.25" x14ac:dyDescent="0.35">
      <c r="A222" s="551"/>
      <c r="B222" s="558"/>
      <c r="C222" s="547"/>
      <c r="D222" s="548"/>
      <c r="E222" s="549"/>
      <c r="F222" s="550"/>
      <c r="G222" s="550"/>
      <c r="H222" s="550"/>
      <c r="I222" s="681"/>
      <c r="J222" s="550"/>
      <c r="K222" s="550"/>
      <c r="L222" s="562"/>
      <c r="M222" s="550"/>
      <c r="N222" s="550"/>
      <c r="O222" s="559"/>
      <c r="P222" s="558"/>
      <c r="Q222" s="560"/>
      <c r="R222" s="558"/>
    </row>
    <row r="223" spans="1:19" ht="17.25" x14ac:dyDescent="0.35">
      <c r="A223" s="551"/>
      <c r="B223" s="558"/>
      <c r="C223" s="547"/>
      <c r="D223" s="548"/>
      <c r="E223" s="549"/>
      <c r="F223" s="550"/>
      <c r="G223" s="550"/>
      <c r="H223" s="550"/>
      <c r="I223" s="550"/>
      <c r="J223" s="550"/>
      <c r="K223" s="550"/>
      <c r="L223" s="562"/>
      <c r="M223" s="550"/>
      <c r="N223" s="550"/>
      <c r="O223" s="559"/>
      <c r="P223" s="558"/>
      <c r="Q223" s="560"/>
      <c r="R223" s="558"/>
    </row>
    <row r="224" spans="1:19" ht="17.25" x14ac:dyDescent="0.35">
      <c r="A224" s="551"/>
      <c r="B224" s="558"/>
      <c r="C224" s="547"/>
      <c r="D224" s="548"/>
      <c r="E224" s="549"/>
      <c r="F224" s="550"/>
      <c r="G224" s="550"/>
      <c r="H224" s="550"/>
      <c r="I224" s="550"/>
      <c r="J224" s="550"/>
      <c r="K224" s="550"/>
      <c r="L224" s="562"/>
      <c r="M224" s="550"/>
      <c r="N224" s="550"/>
      <c r="O224" s="559"/>
      <c r="P224" s="558"/>
      <c r="Q224" s="560"/>
      <c r="R224" s="558"/>
    </row>
    <row r="225" spans="1:18" ht="17.25" x14ac:dyDescent="0.35">
      <c r="A225" s="551"/>
      <c r="B225" s="558"/>
      <c r="C225" s="547"/>
      <c r="D225" s="548"/>
      <c r="E225" s="549"/>
      <c r="F225" s="550"/>
      <c r="G225" s="550"/>
      <c r="H225" s="550"/>
      <c r="I225" s="550"/>
      <c r="J225" s="550"/>
      <c r="K225" s="550"/>
      <c r="L225" s="562"/>
      <c r="M225" s="550"/>
      <c r="N225" s="550"/>
      <c r="O225" s="559"/>
      <c r="P225" s="558"/>
      <c r="Q225" s="560"/>
      <c r="R225" s="558"/>
    </row>
    <row r="226" spans="1:18" ht="17.25" x14ac:dyDescent="0.35">
      <c r="A226" s="551"/>
      <c r="B226" s="558"/>
      <c r="C226" s="547"/>
      <c r="D226" s="548"/>
      <c r="E226" s="549"/>
      <c r="F226" s="550"/>
      <c r="G226" s="550"/>
      <c r="H226" s="550"/>
      <c r="I226" s="550"/>
      <c r="J226" s="550"/>
      <c r="K226" s="550"/>
      <c r="L226" s="562"/>
      <c r="M226" s="550"/>
      <c r="N226" s="550"/>
      <c r="O226" s="559"/>
      <c r="P226" s="558"/>
      <c r="Q226" s="560"/>
      <c r="R226" s="558"/>
    </row>
    <row r="227" spans="1:18" ht="17.25" x14ac:dyDescent="0.35">
      <c r="A227" s="551"/>
      <c r="B227" s="558"/>
      <c r="C227" s="547"/>
      <c r="D227" s="548"/>
      <c r="E227" s="549"/>
      <c r="F227" s="550"/>
      <c r="G227" s="550"/>
      <c r="H227" s="550"/>
      <c r="I227" s="550"/>
      <c r="J227" s="550"/>
      <c r="K227" s="550"/>
      <c r="L227" s="562"/>
      <c r="M227" s="550"/>
      <c r="N227" s="550"/>
      <c r="O227" s="559"/>
      <c r="P227" s="558"/>
      <c r="Q227" s="560"/>
      <c r="R227" s="558"/>
    </row>
    <row r="228" spans="1:18" ht="17.25" x14ac:dyDescent="0.35">
      <c r="A228" s="551"/>
      <c r="B228" s="558"/>
      <c r="C228" s="547"/>
      <c r="D228" s="548"/>
      <c r="E228" s="549"/>
      <c r="F228" s="550"/>
      <c r="G228" s="550"/>
      <c r="H228" s="550"/>
      <c r="I228" s="550"/>
      <c r="J228" s="550"/>
      <c r="K228" s="550"/>
      <c r="L228" s="562"/>
      <c r="M228" s="550"/>
      <c r="N228" s="550"/>
      <c r="O228" s="559"/>
      <c r="P228" s="558"/>
      <c r="Q228" s="560"/>
      <c r="R228" s="558"/>
    </row>
    <row r="229" spans="1:18" ht="17.25" x14ac:dyDescent="0.35">
      <c r="A229" s="551"/>
      <c r="B229" s="558"/>
      <c r="C229" s="547"/>
      <c r="D229" s="548"/>
      <c r="E229" s="549"/>
      <c r="F229" s="550"/>
      <c r="G229" s="550"/>
      <c r="H229" s="550"/>
      <c r="I229" s="550"/>
      <c r="J229" s="550"/>
      <c r="K229" s="550"/>
      <c r="L229" s="562"/>
      <c r="M229" s="550"/>
      <c r="N229" s="550"/>
      <c r="O229" s="559"/>
      <c r="P229" s="558"/>
      <c r="Q229" s="560"/>
      <c r="R229" s="558"/>
    </row>
    <row r="230" spans="1:18" ht="17.25" x14ac:dyDescent="0.35">
      <c r="A230" s="551"/>
      <c r="B230" s="558"/>
      <c r="C230" s="547"/>
      <c r="D230" s="548"/>
      <c r="E230" s="549"/>
      <c r="F230" s="550"/>
      <c r="G230" s="550"/>
      <c r="H230" s="550"/>
      <c r="I230" s="550"/>
      <c r="J230" s="550"/>
      <c r="K230" s="550"/>
      <c r="L230" s="562"/>
      <c r="M230" s="550"/>
      <c r="N230" s="550"/>
      <c r="O230" s="559"/>
      <c r="P230" s="558"/>
      <c r="Q230" s="560"/>
      <c r="R230" s="558"/>
    </row>
    <row r="231" spans="1:18" ht="17.25" x14ac:dyDescent="0.35">
      <c r="A231" s="551"/>
      <c r="B231" s="558"/>
      <c r="C231" s="547"/>
      <c r="D231" s="548"/>
      <c r="E231" s="549"/>
      <c r="F231" s="550"/>
      <c r="G231" s="550"/>
      <c r="H231" s="550"/>
      <c r="I231" s="550"/>
      <c r="J231" s="550"/>
      <c r="K231" s="550"/>
      <c r="L231" s="562"/>
      <c r="M231" s="550"/>
      <c r="N231" s="550"/>
      <c r="O231" s="559"/>
      <c r="P231" s="558"/>
      <c r="Q231" s="560"/>
      <c r="R231" s="558"/>
    </row>
    <row r="232" spans="1:18" ht="17.25" x14ac:dyDescent="0.35">
      <c r="A232" s="551"/>
      <c r="B232" s="558"/>
      <c r="C232" s="547"/>
      <c r="D232" s="548"/>
      <c r="E232" s="549"/>
      <c r="F232" s="550"/>
      <c r="G232" s="550"/>
      <c r="H232" s="550"/>
      <c r="I232" s="550"/>
      <c r="J232" s="550"/>
      <c r="K232" s="550"/>
      <c r="L232" s="562"/>
      <c r="M232" s="550"/>
      <c r="N232" s="550"/>
      <c r="O232" s="559"/>
      <c r="P232" s="558"/>
      <c r="Q232" s="560"/>
      <c r="R232" s="558"/>
    </row>
    <row r="233" spans="1:18" ht="17.25" x14ac:dyDescent="0.35">
      <c r="A233" s="551"/>
      <c r="B233" s="558"/>
      <c r="C233" s="547"/>
      <c r="D233" s="548"/>
      <c r="E233" s="549"/>
      <c r="F233" s="550"/>
      <c r="G233" s="550"/>
      <c r="H233" s="550"/>
      <c r="I233" s="550"/>
      <c r="J233" s="550"/>
      <c r="K233" s="550"/>
      <c r="L233" s="562"/>
      <c r="M233" s="550"/>
      <c r="N233" s="550"/>
      <c r="O233" s="559"/>
      <c r="P233" s="558"/>
      <c r="Q233" s="560"/>
      <c r="R233" s="558"/>
    </row>
    <row r="234" spans="1:18" ht="17.25" x14ac:dyDescent="0.35">
      <c r="A234" s="551"/>
      <c r="B234" s="558"/>
      <c r="C234" s="547"/>
      <c r="D234" s="548"/>
      <c r="E234" s="549"/>
      <c r="F234" s="550"/>
      <c r="G234" s="550"/>
      <c r="H234" s="550"/>
      <c r="I234" s="550"/>
      <c r="J234" s="550"/>
      <c r="K234" s="550"/>
      <c r="L234" s="562"/>
      <c r="M234" s="550"/>
      <c r="N234" s="550"/>
      <c r="O234" s="559"/>
      <c r="P234" s="558"/>
      <c r="Q234" s="560"/>
      <c r="R234" s="558"/>
    </row>
    <row r="235" spans="1:18" ht="17.25" x14ac:dyDescent="0.35">
      <c r="A235" s="551"/>
      <c r="B235" s="558"/>
      <c r="C235" s="547"/>
      <c r="D235" s="548"/>
      <c r="E235" s="549"/>
      <c r="F235" s="550"/>
      <c r="G235" s="550"/>
      <c r="H235" s="550"/>
      <c r="I235" s="550"/>
      <c r="J235" s="550"/>
      <c r="K235" s="550"/>
      <c r="L235" s="562"/>
      <c r="M235" s="550"/>
      <c r="N235" s="550"/>
      <c r="O235" s="559"/>
      <c r="P235" s="558"/>
      <c r="Q235" s="560"/>
      <c r="R235" s="558"/>
    </row>
    <row r="236" spans="1:18" ht="17.25" x14ac:dyDescent="0.35">
      <c r="A236" s="551"/>
      <c r="B236" s="558"/>
      <c r="C236" s="547"/>
      <c r="D236" s="548"/>
      <c r="E236" s="549"/>
      <c r="F236" s="550"/>
      <c r="G236" s="550"/>
      <c r="H236" s="550"/>
      <c r="I236" s="550"/>
      <c r="J236" s="550"/>
      <c r="K236" s="550"/>
      <c r="L236" s="562"/>
      <c r="M236" s="550"/>
      <c r="N236" s="550"/>
      <c r="O236" s="559"/>
      <c r="P236" s="558"/>
      <c r="Q236" s="560"/>
      <c r="R236" s="558"/>
    </row>
    <row r="237" spans="1:18" ht="17.25" x14ac:dyDescent="0.35">
      <c r="A237" s="551"/>
      <c r="B237" s="558"/>
      <c r="C237" s="547"/>
      <c r="D237" s="548"/>
      <c r="E237" s="549"/>
      <c r="F237" s="550"/>
      <c r="G237" s="550"/>
      <c r="H237" s="550"/>
      <c r="I237" s="550"/>
      <c r="J237" s="550"/>
      <c r="K237" s="550"/>
      <c r="L237" s="562"/>
      <c r="M237" s="550"/>
      <c r="N237" s="550"/>
      <c r="O237" s="559"/>
      <c r="P237" s="558"/>
      <c r="Q237" s="560"/>
      <c r="R237" s="558"/>
    </row>
    <row r="238" spans="1:18" ht="17.25" x14ac:dyDescent="0.35">
      <c r="A238" s="551"/>
      <c r="B238" s="558"/>
      <c r="C238" s="547"/>
      <c r="D238" s="548"/>
      <c r="E238" s="549"/>
      <c r="F238" s="550"/>
      <c r="G238" s="550"/>
      <c r="H238" s="550"/>
      <c r="I238" s="550"/>
      <c r="J238" s="550"/>
      <c r="K238" s="550"/>
      <c r="L238" s="562"/>
      <c r="M238" s="550"/>
      <c r="N238" s="550"/>
      <c r="O238" s="559"/>
      <c r="P238" s="558"/>
      <c r="Q238" s="560"/>
      <c r="R238" s="558"/>
    </row>
    <row r="239" spans="1:18" ht="17.25" x14ac:dyDescent="0.35">
      <c r="A239" s="551"/>
      <c r="B239" s="558"/>
      <c r="C239" s="547"/>
      <c r="D239" s="548"/>
      <c r="E239" s="549"/>
      <c r="F239" s="550"/>
      <c r="G239" s="550"/>
      <c r="H239" s="550"/>
      <c r="I239" s="550"/>
      <c r="J239" s="550"/>
      <c r="K239" s="550"/>
      <c r="L239" s="562"/>
      <c r="M239" s="550"/>
      <c r="N239" s="550"/>
      <c r="O239" s="559"/>
      <c r="P239" s="558"/>
      <c r="Q239" s="560"/>
      <c r="R239" s="558"/>
    </row>
    <row r="240" spans="1:18" ht="17.25" x14ac:dyDescent="0.35">
      <c r="A240" s="551"/>
      <c r="B240" s="558"/>
      <c r="C240" s="547"/>
      <c r="D240" s="548"/>
      <c r="E240" s="549"/>
      <c r="F240" s="550"/>
      <c r="G240" s="550"/>
      <c r="H240" s="550"/>
      <c r="I240" s="550"/>
      <c r="J240" s="550"/>
      <c r="K240" s="550"/>
      <c r="L240" s="562"/>
      <c r="M240" s="550"/>
      <c r="N240" s="550"/>
      <c r="O240" s="559"/>
      <c r="P240" s="558"/>
      <c r="Q240" s="560"/>
      <c r="R240" s="558"/>
    </row>
    <row r="241" spans="1:18" ht="17.25" x14ac:dyDescent="0.35">
      <c r="A241" s="551"/>
      <c r="B241" s="558"/>
      <c r="C241" s="547"/>
      <c r="D241" s="548"/>
      <c r="E241" s="549"/>
      <c r="F241" s="550"/>
      <c r="G241" s="550"/>
      <c r="H241" s="550"/>
      <c r="I241" s="550"/>
      <c r="J241" s="550"/>
      <c r="K241" s="550"/>
      <c r="L241" s="562"/>
      <c r="M241" s="550"/>
      <c r="N241" s="550"/>
      <c r="O241" s="559"/>
      <c r="P241" s="558"/>
      <c r="Q241" s="560"/>
      <c r="R241" s="558"/>
    </row>
    <row r="242" spans="1:18" ht="17.25" x14ac:dyDescent="0.35">
      <c r="A242" s="551"/>
      <c r="B242" s="558"/>
      <c r="C242" s="547"/>
      <c r="D242" s="548"/>
      <c r="E242" s="549"/>
      <c r="F242" s="550"/>
      <c r="G242" s="550"/>
      <c r="H242" s="550"/>
      <c r="I242" s="550"/>
      <c r="J242" s="550"/>
      <c r="K242" s="550"/>
      <c r="L242" s="562"/>
      <c r="M242" s="550"/>
      <c r="N242" s="550"/>
      <c r="O242" s="559"/>
      <c r="P242" s="558"/>
      <c r="Q242" s="560"/>
      <c r="R242" s="558"/>
    </row>
    <row r="243" spans="1:18" ht="17.25" x14ac:dyDescent="0.35">
      <c r="A243" s="551"/>
      <c r="B243" s="558"/>
      <c r="C243" s="547"/>
      <c r="D243" s="548"/>
      <c r="E243" s="549"/>
      <c r="F243" s="550"/>
      <c r="G243" s="550"/>
      <c r="H243" s="550"/>
      <c r="I243" s="550"/>
      <c r="J243" s="550"/>
      <c r="K243" s="550"/>
      <c r="L243" s="562"/>
      <c r="M243" s="550"/>
      <c r="N243" s="550"/>
      <c r="O243" s="559"/>
      <c r="P243" s="558"/>
      <c r="Q243" s="560"/>
      <c r="R243" s="558"/>
    </row>
    <row r="244" spans="1:18" ht="17.25" x14ac:dyDescent="0.35">
      <c r="A244" s="551"/>
      <c r="B244" s="558"/>
      <c r="C244" s="547"/>
      <c r="D244" s="548"/>
      <c r="E244" s="549"/>
      <c r="F244" s="550"/>
      <c r="G244" s="550"/>
      <c r="H244" s="550"/>
      <c r="I244" s="550"/>
      <c r="J244" s="550"/>
      <c r="K244" s="550"/>
      <c r="L244" s="562"/>
      <c r="M244" s="550"/>
      <c r="N244" s="550"/>
      <c r="O244" s="559"/>
      <c r="P244" s="558"/>
      <c r="Q244" s="560"/>
      <c r="R244" s="558"/>
    </row>
    <row r="245" spans="1:18" ht="17.25" x14ac:dyDescent="0.35">
      <c r="A245" s="551"/>
      <c r="B245" s="558"/>
      <c r="C245" s="547"/>
      <c r="D245" s="548"/>
      <c r="E245" s="549"/>
      <c r="F245" s="550"/>
      <c r="G245" s="550"/>
      <c r="H245" s="550"/>
      <c r="I245" s="550"/>
      <c r="J245" s="550"/>
      <c r="K245" s="550"/>
      <c r="L245" s="562"/>
      <c r="M245" s="550"/>
      <c r="N245" s="550"/>
      <c r="O245" s="559"/>
      <c r="P245" s="558"/>
      <c r="Q245" s="560"/>
      <c r="R245" s="558"/>
    </row>
    <row r="246" spans="1:18" ht="17.25" x14ac:dyDescent="0.35">
      <c r="A246" s="551"/>
      <c r="B246" s="558"/>
      <c r="C246" s="547"/>
      <c r="D246" s="548"/>
      <c r="E246" s="549"/>
      <c r="F246" s="550"/>
      <c r="G246" s="550"/>
      <c r="H246" s="550"/>
      <c r="I246" s="550"/>
      <c r="J246" s="550"/>
      <c r="K246" s="550"/>
      <c r="L246" s="562"/>
      <c r="M246" s="550"/>
      <c r="N246" s="550"/>
      <c r="O246" s="559"/>
      <c r="P246" s="558"/>
      <c r="Q246" s="560"/>
      <c r="R246" s="558"/>
    </row>
    <row r="247" spans="1:18" ht="17.25" x14ac:dyDescent="0.35">
      <c r="A247" s="551"/>
      <c r="B247" s="558"/>
      <c r="C247" s="547"/>
      <c r="D247" s="548"/>
      <c r="E247" s="549"/>
      <c r="F247" s="550"/>
      <c r="G247" s="550"/>
      <c r="H247" s="550"/>
      <c r="I247" s="550"/>
      <c r="J247" s="550"/>
      <c r="K247" s="550"/>
      <c r="L247" s="562"/>
      <c r="M247" s="550"/>
      <c r="N247" s="550"/>
      <c r="O247" s="559"/>
      <c r="P247" s="558"/>
      <c r="Q247" s="560"/>
      <c r="R247" s="558"/>
    </row>
    <row r="248" spans="1:18" ht="17.25" x14ac:dyDescent="0.35">
      <c r="A248" s="551"/>
      <c r="B248" s="558"/>
      <c r="C248" s="547"/>
      <c r="D248" s="548"/>
      <c r="E248" s="549"/>
      <c r="F248" s="550"/>
      <c r="G248" s="550"/>
      <c r="H248" s="550"/>
      <c r="I248" s="550"/>
      <c r="J248" s="550"/>
      <c r="K248" s="550"/>
      <c r="L248" s="562"/>
      <c r="M248" s="550"/>
      <c r="N248" s="550"/>
      <c r="O248" s="559"/>
      <c r="P248" s="558"/>
      <c r="Q248" s="560"/>
      <c r="R248" s="558"/>
    </row>
    <row r="249" spans="1:18" ht="17.25" x14ac:dyDescent="0.35">
      <c r="A249" s="551"/>
      <c r="B249" s="558"/>
      <c r="C249" s="547"/>
      <c r="D249" s="548"/>
      <c r="E249" s="549"/>
      <c r="F249" s="550"/>
      <c r="G249" s="550"/>
      <c r="H249" s="550"/>
      <c r="I249" s="550"/>
      <c r="J249" s="550"/>
      <c r="K249" s="550"/>
      <c r="L249" s="562"/>
      <c r="M249" s="550"/>
      <c r="N249" s="550"/>
      <c r="O249" s="559"/>
      <c r="P249" s="558"/>
      <c r="Q249" s="560"/>
      <c r="R249" s="558"/>
    </row>
    <row r="250" spans="1:18" ht="17.25" x14ac:dyDescent="0.35">
      <c r="A250" s="551"/>
      <c r="B250" s="558"/>
      <c r="C250" s="547"/>
      <c r="D250" s="548"/>
      <c r="E250" s="549"/>
      <c r="F250" s="550"/>
      <c r="G250" s="550"/>
      <c r="H250" s="550"/>
      <c r="I250" s="550"/>
      <c r="J250" s="550"/>
      <c r="K250" s="550"/>
      <c r="L250" s="562"/>
      <c r="M250" s="550"/>
      <c r="N250" s="550"/>
      <c r="O250" s="559"/>
      <c r="P250" s="558"/>
      <c r="Q250" s="560"/>
      <c r="R250" s="558"/>
    </row>
    <row r="251" spans="1:18" ht="17.25" x14ac:dyDescent="0.35">
      <c r="A251" s="551"/>
      <c r="B251" s="558"/>
      <c r="C251" s="547"/>
      <c r="D251" s="548"/>
      <c r="E251" s="549"/>
      <c r="F251" s="550"/>
      <c r="G251" s="550"/>
      <c r="H251" s="550"/>
      <c r="I251" s="550"/>
      <c r="J251" s="550"/>
      <c r="K251" s="550"/>
      <c r="L251" s="562"/>
      <c r="M251" s="550"/>
      <c r="N251" s="550"/>
      <c r="O251" s="559"/>
      <c r="P251" s="558"/>
      <c r="Q251" s="560"/>
      <c r="R251" s="558"/>
    </row>
    <row r="252" spans="1:18" ht="17.25" x14ac:dyDescent="0.35">
      <c r="A252" s="551"/>
      <c r="B252" s="558"/>
      <c r="C252" s="547"/>
      <c r="D252" s="548"/>
      <c r="E252" s="549"/>
      <c r="F252" s="550"/>
      <c r="G252" s="550"/>
      <c r="H252" s="550"/>
      <c r="I252" s="550"/>
      <c r="J252" s="550"/>
      <c r="K252" s="550"/>
      <c r="L252" s="562"/>
      <c r="M252" s="550"/>
      <c r="N252" s="550"/>
      <c r="O252" s="559"/>
      <c r="P252" s="558"/>
      <c r="Q252" s="560"/>
      <c r="R252" s="558"/>
    </row>
    <row r="253" spans="1:18" ht="17.25" x14ac:dyDescent="0.35">
      <c r="A253" s="551"/>
      <c r="B253" s="558"/>
      <c r="C253" s="547"/>
      <c r="D253" s="548"/>
      <c r="E253" s="549"/>
      <c r="F253" s="550"/>
      <c r="G253" s="550"/>
      <c r="H253" s="550"/>
      <c r="I253" s="550"/>
      <c r="J253" s="550"/>
      <c r="K253" s="550"/>
      <c r="L253" s="562"/>
      <c r="M253" s="550"/>
      <c r="N253" s="550"/>
      <c r="O253" s="559"/>
      <c r="P253" s="558"/>
      <c r="Q253" s="560"/>
      <c r="R253" s="558"/>
    </row>
    <row r="254" spans="1:18" ht="17.25" x14ac:dyDescent="0.35">
      <c r="A254" s="551"/>
      <c r="B254" s="558"/>
      <c r="C254" s="547"/>
      <c r="D254" s="548"/>
      <c r="E254" s="549"/>
      <c r="F254" s="550"/>
      <c r="G254" s="550"/>
      <c r="H254" s="550"/>
      <c r="I254" s="550"/>
      <c r="J254" s="550"/>
      <c r="K254" s="550"/>
      <c r="L254" s="562"/>
      <c r="M254" s="550"/>
      <c r="N254" s="550"/>
      <c r="O254" s="559"/>
      <c r="P254" s="558"/>
      <c r="Q254" s="560"/>
      <c r="R254" s="558"/>
    </row>
    <row r="255" spans="1:18" ht="17.25" x14ac:dyDescent="0.35">
      <c r="A255" s="551"/>
      <c r="B255" s="558"/>
      <c r="C255" s="547"/>
      <c r="D255" s="548"/>
      <c r="E255" s="549"/>
      <c r="F255" s="550"/>
      <c r="G255" s="550"/>
      <c r="H255" s="550"/>
      <c r="I255" s="550"/>
      <c r="J255" s="550"/>
      <c r="K255" s="550"/>
      <c r="L255" s="562"/>
      <c r="M255" s="550"/>
      <c r="N255" s="550"/>
      <c r="O255" s="559"/>
      <c r="P255" s="558"/>
      <c r="Q255" s="560"/>
      <c r="R255" s="558"/>
    </row>
    <row r="256" spans="1:18" ht="17.25" x14ac:dyDescent="0.35">
      <c r="A256" s="551"/>
      <c r="B256" s="558"/>
      <c r="C256" s="547"/>
      <c r="D256" s="548"/>
      <c r="E256" s="549"/>
      <c r="F256" s="550"/>
      <c r="G256" s="550"/>
      <c r="H256" s="550"/>
      <c r="I256" s="550"/>
      <c r="J256" s="550"/>
      <c r="K256" s="550"/>
      <c r="L256" s="562"/>
      <c r="M256" s="550"/>
      <c r="N256" s="550"/>
      <c r="O256" s="559"/>
      <c r="P256" s="558"/>
      <c r="Q256" s="560"/>
      <c r="R256" s="558"/>
    </row>
    <row r="257" spans="1:18" ht="17.25" x14ac:dyDescent="0.35">
      <c r="A257" s="551"/>
      <c r="B257" s="558"/>
      <c r="C257" s="547"/>
      <c r="D257" s="548"/>
      <c r="E257" s="549"/>
      <c r="F257" s="550"/>
      <c r="G257" s="550"/>
      <c r="H257" s="550"/>
      <c r="I257" s="550"/>
      <c r="J257" s="550"/>
      <c r="K257" s="550"/>
      <c r="L257" s="562"/>
      <c r="M257" s="550"/>
      <c r="N257" s="550"/>
      <c r="O257" s="559"/>
      <c r="P257" s="558"/>
      <c r="Q257" s="560"/>
      <c r="R257" s="558"/>
    </row>
    <row r="258" spans="1:18" ht="17.25" x14ac:dyDescent="0.35">
      <c r="A258" s="551"/>
      <c r="B258" s="558"/>
      <c r="C258" s="547"/>
      <c r="D258" s="548"/>
      <c r="E258" s="549"/>
      <c r="F258" s="550"/>
      <c r="G258" s="550"/>
      <c r="H258" s="550"/>
      <c r="I258" s="550"/>
      <c r="J258" s="550"/>
      <c r="K258" s="550"/>
      <c r="L258" s="562"/>
      <c r="M258" s="550"/>
      <c r="N258" s="550"/>
      <c r="O258" s="559"/>
      <c r="P258" s="558"/>
      <c r="Q258" s="560"/>
      <c r="R258" s="558"/>
    </row>
    <row r="259" spans="1:18" ht="17.25" x14ac:dyDescent="0.35">
      <c r="A259" s="551"/>
      <c r="B259" s="558"/>
      <c r="C259" s="547"/>
      <c r="D259" s="548"/>
      <c r="E259" s="549"/>
      <c r="F259" s="550"/>
      <c r="G259" s="550"/>
      <c r="H259" s="550"/>
      <c r="I259" s="550"/>
      <c r="J259" s="550"/>
      <c r="K259" s="550"/>
      <c r="L259" s="562"/>
      <c r="M259" s="550"/>
      <c r="N259" s="550"/>
      <c r="O259" s="559"/>
      <c r="P259" s="558"/>
      <c r="Q259" s="560"/>
      <c r="R259" s="558"/>
    </row>
    <row r="260" spans="1:18" ht="17.25" x14ac:dyDescent="0.35">
      <c r="A260" s="551"/>
      <c r="B260" s="558"/>
      <c r="C260" s="547"/>
      <c r="D260" s="548"/>
      <c r="E260" s="549"/>
      <c r="F260" s="550"/>
      <c r="G260" s="550"/>
      <c r="H260" s="550"/>
      <c r="I260" s="550"/>
      <c r="J260" s="550"/>
      <c r="K260" s="550"/>
      <c r="L260" s="562"/>
      <c r="M260" s="550"/>
      <c r="N260" s="550"/>
      <c r="O260" s="559"/>
      <c r="P260" s="558"/>
      <c r="Q260" s="560"/>
      <c r="R260" s="558"/>
    </row>
    <row r="261" spans="1:18" ht="17.25" x14ac:dyDescent="0.35">
      <c r="A261" s="551"/>
      <c r="B261" s="558"/>
      <c r="C261" s="547"/>
      <c r="D261" s="548"/>
      <c r="E261" s="549"/>
      <c r="F261" s="550"/>
      <c r="G261" s="550"/>
      <c r="H261" s="550"/>
      <c r="I261" s="550"/>
      <c r="J261" s="550"/>
      <c r="K261" s="550"/>
      <c r="L261" s="562"/>
      <c r="M261" s="550"/>
      <c r="N261" s="550"/>
      <c r="O261" s="559"/>
      <c r="P261" s="558"/>
      <c r="Q261" s="560"/>
      <c r="R261" s="558"/>
    </row>
    <row r="262" spans="1:18" ht="17.25" x14ac:dyDescent="0.35">
      <c r="A262" s="551"/>
      <c r="B262" s="558"/>
      <c r="C262" s="547"/>
      <c r="D262" s="548"/>
      <c r="E262" s="549"/>
      <c r="F262" s="550"/>
      <c r="G262" s="550"/>
      <c r="H262" s="550"/>
      <c r="I262" s="550"/>
      <c r="J262" s="550"/>
      <c r="K262" s="550"/>
      <c r="L262" s="562"/>
      <c r="M262" s="550"/>
      <c r="N262" s="550"/>
      <c r="O262" s="559"/>
      <c r="P262" s="558"/>
      <c r="Q262" s="560"/>
      <c r="R262" s="558"/>
    </row>
    <row r="263" spans="1:18" ht="17.25" x14ac:dyDescent="0.35">
      <c r="A263" s="551"/>
      <c r="B263" s="558"/>
      <c r="C263" s="547"/>
      <c r="D263" s="548"/>
      <c r="E263" s="549"/>
      <c r="F263" s="550"/>
      <c r="G263" s="550"/>
      <c r="H263" s="550"/>
      <c r="I263" s="550"/>
      <c r="J263" s="550"/>
      <c r="K263" s="550"/>
      <c r="L263" s="562"/>
      <c r="M263" s="550"/>
      <c r="N263" s="550"/>
      <c r="O263" s="559"/>
      <c r="P263" s="558"/>
      <c r="Q263" s="560"/>
      <c r="R263" s="558"/>
    </row>
    <row r="264" spans="1:18" ht="17.25" x14ac:dyDescent="0.35">
      <c r="A264" s="551"/>
      <c r="B264" s="558"/>
      <c r="C264" s="547"/>
      <c r="D264" s="548"/>
      <c r="E264" s="549"/>
      <c r="F264" s="550"/>
      <c r="G264" s="550"/>
      <c r="H264" s="550"/>
      <c r="I264" s="550"/>
      <c r="J264" s="550"/>
      <c r="K264" s="550"/>
      <c r="L264" s="562"/>
      <c r="M264" s="550"/>
      <c r="N264" s="550"/>
      <c r="O264" s="559"/>
      <c r="P264" s="558"/>
      <c r="Q264" s="560"/>
      <c r="R264" s="558"/>
    </row>
    <row r="265" spans="1:18" x14ac:dyDescent="0.25">
      <c r="L265" s="160"/>
    </row>
    <row r="266" spans="1:18" x14ac:dyDescent="0.25">
      <c r="L266" s="160"/>
    </row>
    <row r="267" spans="1:18" x14ac:dyDescent="0.25">
      <c r="L267" s="160"/>
    </row>
    <row r="268" spans="1:18" x14ac:dyDescent="0.25">
      <c r="L268" s="160"/>
    </row>
    <row r="269" spans="1:18" x14ac:dyDescent="0.25">
      <c r="L269" s="160"/>
    </row>
    <row r="270" spans="1:18" x14ac:dyDescent="0.25">
      <c r="L270" s="160"/>
    </row>
    <row r="271" spans="1:18" x14ac:dyDescent="0.25">
      <c r="L271" s="160"/>
    </row>
    <row r="272" spans="1:18" x14ac:dyDescent="0.25">
      <c r="L272" s="160"/>
    </row>
    <row r="273" spans="12:12" x14ac:dyDescent="0.25">
      <c r="L273" s="160"/>
    </row>
    <row r="274" spans="12:12" x14ac:dyDescent="0.25">
      <c r="L274" s="160"/>
    </row>
    <row r="275" spans="12:12" x14ac:dyDescent="0.25">
      <c r="L275" s="160"/>
    </row>
    <row r="276" spans="12:12" x14ac:dyDescent="0.25">
      <c r="L276" s="160"/>
    </row>
    <row r="277" spans="12:12" x14ac:dyDescent="0.25">
      <c r="L277" s="160"/>
    </row>
    <row r="278" spans="12:12" x14ac:dyDescent="0.25">
      <c r="L278" s="160"/>
    </row>
    <row r="279" spans="12:12" x14ac:dyDescent="0.25">
      <c r="L279" s="160"/>
    </row>
    <row r="280" spans="12:12" x14ac:dyDescent="0.25">
      <c r="L280" s="160"/>
    </row>
    <row r="281" spans="12:12" x14ac:dyDescent="0.25">
      <c r="L281" s="160"/>
    </row>
    <row r="282" spans="12:12" x14ac:dyDescent="0.25">
      <c r="L282" s="160"/>
    </row>
    <row r="283" spans="12:12" x14ac:dyDescent="0.25">
      <c r="L283" s="160"/>
    </row>
    <row r="284" spans="12:12" x14ac:dyDescent="0.25">
      <c r="L284" s="160"/>
    </row>
    <row r="285" spans="12:12" x14ac:dyDescent="0.25">
      <c r="L285" s="160"/>
    </row>
    <row r="286" spans="12:12" x14ac:dyDescent="0.25">
      <c r="L286" s="160"/>
    </row>
    <row r="287" spans="12:12" x14ac:dyDescent="0.25">
      <c r="L287" s="160"/>
    </row>
    <row r="288" spans="12:12" x14ac:dyDescent="0.25">
      <c r="L288" s="160"/>
    </row>
    <row r="289" spans="12:12" x14ac:dyDescent="0.25">
      <c r="L289" s="160"/>
    </row>
    <row r="290" spans="12:12" x14ac:dyDescent="0.25">
      <c r="L290" s="160"/>
    </row>
    <row r="291" spans="12:12" x14ac:dyDescent="0.25">
      <c r="L291" s="160"/>
    </row>
    <row r="292" spans="12:12" x14ac:dyDescent="0.25">
      <c r="L292" s="160"/>
    </row>
    <row r="293" spans="12:12" x14ac:dyDescent="0.25">
      <c r="L293" s="160"/>
    </row>
    <row r="294" spans="12:12" x14ac:dyDescent="0.25">
      <c r="L294" s="160"/>
    </row>
    <row r="295" spans="12:12" x14ac:dyDescent="0.25">
      <c r="L295" s="160"/>
    </row>
    <row r="296" spans="12:12" x14ac:dyDescent="0.25">
      <c r="L296" s="160"/>
    </row>
  </sheetData>
  <mergeCells count="110">
    <mergeCell ref="B137:D137"/>
    <mergeCell ref="B153:D153"/>
    <mergeCell ref="B179:D179"/>
    <mergeCell ref="B187:D187"/>
    <mergeCell ref="B191:D191"/>
    <mergeCell ref="B195:D195"/>
    <mergeCell ref="B46:D46"/>
    <mergeCell ref="B66:D66"/>
    <mergeCell ref="B73:D73"/>
    <mergeCell ref="B81:D81"/>
    <mergeCell ref="B92:D92"/>
    <mergeCell ref="B101:D101"/>
    <mergeCell ref="B106:D106"/>
    <mergeCell ref="B116:D116"/>
    <mergeCell ref="B130:D130"/>
    <mergeCell ref="B135:C135"/>
    <mergeCell ref="B136:C136"/>
    <mergeCell ref="B87:C87"/>
    <mergeCell ref="B91:C91"/>
    <mergeCell ref="B97:C97"/>
    <mergeCell ref="B100:C100"/>
    <mergeCell ref="B112:C112"/>
    <mergeCell ref="B105:C105"/>
    <mergeCell ref="B144:D144"/>
    <mergeCell ref="B9:D9"/>
    <mergeCell ref="B15:D15"/>
    <mergeCell ref="B14:D14"/>
    <mergeCell ref="B16:D16"/>
    <mergeCell ref="A183:A187"/>
    <mergeCell ref="A190:A191"/>
    <mergeCell ref="A188:B188"/>
    <mergeCell ref="A138:R138"/>
    <mergeCell ref="B170:D170"/>
    <mergeCell ref="B141:C141"/>
    <mergeCell ref="B143:C143"/>
    <mergeCell ref="B148:C148"/>
    <mergeCell ref="B157:C157"/>
    <mergeCell ref="B164:C164"/>
    <mergeCell ref="B167:C167"/>
    <mergeCell ref="B169:C169"/>
    <mergeCell ref="B176:C176"/>
    <mergeCell ref="A131:R131"/>
    <mergeCell ref="B63:C63"/>
    <mergeCell ref="A180:R180"/>
    <mergeCell ref="A173:A179"/>
    <mergeCell ref="A154:R154"/>
    <mergeCell ref="A156:A170"/>
    <mergeCell ref="B17:D17"/>
    <mergeCell ref="B65:C65"/>
    <mergeCell ref="B70:C70"/>
    <mergeCell ref="B39:D39"/>
    <mergeCell ref="B45:D45"/>
    <mergeCell ref="B57:C57"/>
    <mergeCell ref="B59:C59"/>
    <mergeCell ref="B61:C61"/>
    <mergeCell ref="B24:D24"/>
    <mergeCell ref="B31:D31"/>
    <mergeCell ref="B32:D32"/>
    <mergeCell ref="B33:D33"/>
    <mergeCell ref="B34:D34"/>
    <mergeCell ref="B50:C50"/>
    <mergeCell ref="B51:C51"/>
    <mergeCell ref="A2:S2"/>
    <mergeCell ref="A4:S4"/>
    <mergeCell ref="A5:S5"/>
    <mergeCell ref="A171:R171"/>
    <mergeCell ref="A109:A116"/>
    <mergeCell ref="A7:A17"/>
    <mergeCell ref="A20:A34"/>
    <mergeCell ref="A37:A46"/>
    <mergeCell ref="A52:R52"/>
    <mergeCell ref="A18:R18"/>
    <mergeCell ref="A35:R35"/>
    <mergeCell ref="A84:A92"/>
    <mergeCell ref="A117:R117"/>
    <mergeCell ref="A69:A73"/>
    <mergeCell ref="A96:A101"/>
    <mergeCell ref="A67:R67"/>
    <mergeCell ref="A74:R74"/>
    <mergeCell ref="A93:R93"/>
    <mergeCell ref="B72:C72"/>
    <mergeCell ref="B77:C77"/>
    <mergeCell ref="B80:C80"/>
    <mergeCell ref="A54:A66"/>
    <mergeCell ref="A145:R145"/>
    <mergeCell ref="A49:A51"/>
    <mergeCell ref="A208:R208"/>
    <mergeCell ref="A76:A81"/>
    <mergeCell ref="A198:A200"/>
    <mergeCell ref="A194:A195"/>
    <mergeCell ref="A196:R196"/>
    <mergeCell ref="A104:A106"/>
    <mergeCell ref="A107:R107"/>
    <mergeCell ref="A201:R201"/>
    <mergeCell ref="A82:R82"/>
    <mergeCell ref="A102:R102"/>
    <mergeCell ref="A140:A144"/>
    <mergeCell ref="A133:A137"/>
    <mergeCell ref="B200:C200"/>
    <mergeCell ref="A204:C207"/>
    <mergeCell ref="B149:C149"/>
    <mergeCell ref="A152:A153"/>
    <mergeCell ref="A150:R150"/>
    <mergeCell ref="A192:B192"/>
    <mergeCell ref="B178:C178"/>
    <mergeCell ref="B121:C121"/>
    <mergeCell ref="B129:C129"/>
    <mergeCell ref="A120:A130"/>
    <mergeCell ref="B115:C115"/>
    <mergeCell ref="A147:A149"/>
  </mergeCells>
  <conditionalFormatting sqref="B128">
    <cfRule type="duplicateValues" dxfId="44" priority="11"/>
  </conditionalFormatting>
  <conditionalFormatting sqref="C128">
    <cfRule type="duplicateValues" dxfId="43" priority="10"/>
  </conditionalFormatting>
  <conditionalFormatting sqref="D10:D11">
    <cfRule type="duplicateValues" dxfId="42" priority="13"/>
  </conditionalFormatting>
  <conditionalFormatting sqref="D13">
    <cfRule type="duplicateValues" dxfId="41" priority="12"/>
  </conditionalFormatting>
  <conditionalFormatting sqref="D29">
    <cfRule type="duplicateValues" dxfId="40" priority="14"/>
  </conditionalFormatting>
  <conditionalFormatting sqref="C12">
    <cfRule type="duplicateValues" dxfId="39" priority="6"/>
  </conditionalFormatting>
  <conditionalFormatting sqref="D12">
    <cfRule type="duplicateValues" dxfId="38" priority="2"/>
  </conditionalFormatting>
  <conditionalFormatting sqref="D30">
    <cfRule type="duplicateValues" dxfId="37" priority="1"/>
  </conditionalFormatting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38" orientation="landscape" r:id="rId1"/>
  <rowBreaks count="9" manualBreakCount="9">
    <brk id="17" max="15" man="1"/>
    <brk id="34" max="15" man="1"/>
    <brk id="51" max="15" man="1"/>
    <brk id="66" max="15" man="1"/>
    <brk id="82" max="15" man="1"/>
    <brk id="102" max="15" man="1"/>
    <brk id="117" max="15" man="1"/>
    <brk id="145" max="15" man="1"/>
    <brk id="171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rgb="FFFFFF00"/>
  </sheetPr>
  <dimension ref="A1:W83"/>
  <sheetViews>
    <sheetView topLeftCell="A37" zoomScale="80" zoomScaleNormal="80" workbookViewId="0">
      <selection activeCell="W9" sqref="W9"/>
    </sheetView>
  </sheetViews>
  <sheetFormatPr baseColWidth="10" defaultColWidth="9.140625" defaultRowHeight="15" x14ac:dyDescent="0.25"/>
  <cols>
    <col min="1" max="1" width="46.42578125" customWidth="1"/>
    <col min="2" max="2" width="24.5703125" customWidth="1"/>
    <col min="3" max="3" width="22.28515625" hidden="1" customWidth="1"/>
    <col min="4" max="6" width="19.85546875" customWidth="1"/>
    <col min="7" max="7" width="21.140625" customWidth="1"/>
    <col min="8" max="8" width="21.5703125" hidden="1" customWidth="1"/>
    <col min="9" max="9" width="16.85546875" style="149" hidden="1" customWidth="1"/>
    <col min="10" max="10" width="20.28515625" style="149" customWidth="1"/>
    <col min="11" max="11" width="17.28515625" customWidth="1"/>
    <col min="12" max="12" width="15.140625" customWidth="1"/>
    <col min="13" max="13" width="17.85546875" hidden="1" customWidth="1"/>
    <col min="14" max="14" width="11" hidden="1" customWidth="1"/>
    <col min="15" max="15" width="11.42578125" hidden="1" customWidth="1"/>
    <col min="16" max="16" width="16.85546875" hidden="1" customWidth="1"/>
    <col min="17" max="17" width="16" customWidth="1"/>
    <col min="18" max="18" width="12.85546875" customWidth="1"/>
    <col min="19" max="19" width="18.42578125" hidden="1" customWidth="1"/>
    <col min="20" max="20" width="12.28515625" hidden="1" customWidth="1"/>
    <col min="21" max="21" width="12.140625" hidden="1" customWidth="1"/>
    <col min="22" max="22" width="22" hidden="1" customWidth="1"/>
    <col min="23" max="23" width="15.85546875" customWidth="1"/>
    <col min="24" max="36" width="9.140625" customWidth="1"/>
  </cols>
  <sheetData>
    <row r="1" spans="1:23" ht="30.75" x14ac:dyDescent="0.25">
      <c r="A1" s="935" t="s">
        <v>350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6"/>
      <c r="T1" s="936"/>
      <c r="U1" s="936"/>
      <c r="V1" s="936"/>
    </row>
    <row r="2" spans="1:23" ht="10.5" customHeight="1" x14ac:dyDescent="0.25">
      <c r="A2" s="914"/>
      <c r="B2" s="914"/>
      <c r="C2" s="914"/>
      <c r="D2" s="914"/>
      <c r="E2" s="914"/>
      <c r="F2" s="914"/>
      <c r="G2" s="914"/>
      <c r="H2" s="914"/>
      <c r="I2" s="914"/>
      <c r="J2" s="914"/>
      <c r="K2" s="914"/>
      <c r="L2" s="914"/>
      <c r="M2" s="914"/>
      <c r="N2" s="914"/>
      <c r="O2" s="914"/>
      <c r="P2" s="914"/>
      <c r="Q2" s="914"/>
      <c r="R2" s="914"/>
      <c r="S2" s="914"/>
      <c r="T2" s="914"/>
      <c r="U2" s="914"/>
      <c r="V2" s="914"/>
    </row>
    <row r="3" spans="1:23" ht="17.25" customHeight="1" x14ac:dyDescent="0.25">
      <c r="A3" s="914"/>
      <c r="B3" s="914"/>
      <c r="C3" s="914"/>
      <c r="D3" s="914"/>
      <c r="E3" s="914"/>
      <c r="F3" s="914"/>
      <c r="G3" s="914"/>
      <c r="H3" s="914"/>
      <c r="I3" s="914"/>
      <c r="J3" s="914"/>
      <c r="K3" s="914"/>
      <c r="L3" s="914"/>
      <c r="M3" s="914"/>
      <c r="N3" s="914"/>
      <c r="O3" s="914"/>
      <c r="P3" s="914"/>
      <c r="Q3" s="914"/>
      <c r="R3" s="914"/>
      <c r="S3" s="914"/>
      <c r="T3" s="914"/>
      <c r="U3" s="914"/>
      <c r="V3" s="914"/>
    </row>
    <row r="4" spans="1:23" ht="30.75" x14ac:dyDescent="0.25">
      <c r="A4" s="912">
        <v>46022</v>
      </c>
      <c r="B4" s="913"/>
      <c r="C4" s="913"/>
      <c r="D4" s="913"/>
      <c r="E4" s="913"/>
      <c r="F4" s="913"/>
      <c r="G4" s="913"/>
      <c r="H4" s="913"/>
      <c r="I4" s="913"/>
      <c r="J4" s="913"/>
      <c r="K4" s="913"/>
      <c r="L4" s="913"/>
      <c r="M4" s="913"/>
      <c r="N4" s="913"/>
      <c r="O4" s="913"/>
      <c r="P4" s="913"/>
      <c r="Q4" s="913"/>
      <c r="R4" s="913"/>
      <c r="S4" s="913"/>
      <c r="T4" s="913"/>
      <c r="U4" s="913"/>
      <c r="V4" s="913"/>
    </row>
    <row r="5" spans="1:23" ht="17.25" customHeight="1" x14ac:dyDescent="0.3">
      <c r="A5" s="915" t="s">
        <v>351</v>
      </c>
      <c r="B5" s="916"/>
      <c r="C5" s="916"/>
      <c r="D5" s="916"/>
      <c r="E5" s="916"/>
      <c r="F5" s="916"/>
      <c r="G5" s="916"/>
      <c r="H5" s="916"/>
      <c r="I5" s="916"/>
      <c r="J5" s="916"/>
      <c r="K5" s="916"/>
      <c r="L5" s="916"/>
      <c r="M5" s="916"/>
      <c r="N5" s="916"/>
      <c r="O5" s="916"/>
      <c r="P5" s="916"/>
      <c r="Q5" s="916"/>
      <c r="R5" s="916"/>
      <c r="S5" s="916"/>
      <c r="T5" s="916"/>
      <c r="U5" s="916"/>
      <c r="V5" s="916"/>
    </row>
    <row r="6" spans="1:23" ht="46.5" customHeight="1" thickBot="1" x14ac:dyDescent="0.3">
      <c r="A6" s="930" t="s">
        <v>352</v>
      </c>
      <c r="B6" s="930"/>
      <c r="C6" s="930"/>
      <c r="D6" s="930"/>
      <c r="E6" s="930"/>
      <c r="F6" s="930"/>
      <c r="G6" s="930"/>
      <c r="H6" s="930"/>
      <c r="I6" s="930"/>
      <c r="J6" s="930"/>
      <c r="K6" s="930"/>
      <c r="L6" s="930"/>
      <c r="M6" s="930"/>
      <c r="N6" s="930"/>
      <c r="O6" s="930"/>
      <c r="P6" s="930"/>
      <c r="Q6" s="930"/>
      <c r="R6" s="930"/>
      <c r="S6" s="930"/>
      <c r="T6" s="930"/>
      <c r="U6" s="930"/>
      <c r="V6" s="930"/>
    </row>
    <row r="7" spans="1:23" ht="42" customHeight="1" x14ac:dyDescent="0.25">
      <c r="A7" s="251" t="s">
        <v>215</v>
      </c>
      <c r="B7" s="251" t="s">
        <v>293</v>
      </c>
      <c r="C7" s="251" t="s">
        <v>294</v>
      </c>
      <c r="D7" s="306" t="s">
        <v>288</v>
      </c>
      <c r="E7" s="306" t="s">
        <v>295</v>
      </c>
      <c r="F7" s="306" t="s">
        <v>296</v>
      </c>
      <c r="G7" s="306" t="s">
        <v>315</v>
      </c>
      <c r="H7" s="251" t="s">
        <v>27</v>
      </c>
      <c r="I7" s="251" t="s">
        <v>218</v>
      </c>
      <c r="J7" s="251" t="s">
        <v>219</v>
      </c>
      <c r="K7" s="251" t="s">
        <v>29</v>
      </c>
      <c r="L7" s="251" t="s">
        <v>298</v>
      </c>
      <c r="M7" s="252" t="s">
        <v>353</v>
      </c>
      <c r="N7" s="917" t="s">
        <v>354</v>
      </c>
      <c r="O7" s="917"/>
      <c r="P7" s="251" t="s">
        <v>316</v>
      </c>
      <c r="Q7" s="251" t="s">
        <v>220</v>
      </c>
      <c r="R7" s="251" t="s">
        <v>355</v>
      </c>
      <c r="S7" s="252" t="s">
        <v>356</v>
      </c>
      <c r="T7" s="928" t="s">
        <v>357</v>
      </c>
      <c r="U7" s="929"/>
      <c r="V7" s="251" t="s">
        <v>32</v>
      </c>
    </row>
    <row r="8" spans="1:23" s="105" customFormat="1" ht="63.75" customHeight="1" x14ac:dyDescent="0.3">
      <c r="A8" s="405" t="s">
        <v>358</v>
      </c>
      <c r="B8" s="191">
        <v>65417.534</v>
      </c>
      <c r="C8" s="191">
        <v>60894.583892670009</v>
      </c>
      <c r="D8" s="191">
        <v>0</v>
      </c>
      <c r="E8" s="191">
        <v>0</v>
      </c>
      <c r="F8" s="191">
        <v>4522.9501073299998</v>
      </c>
      <c r="G8" s="191">
        <v>60894.583892670002</v>
      </c>
      <c r="H8" s="191">
        <v>58595.422427330006</v>
      </c>
      <c r="I8" s="74">
        <v>0.96224358032575785</v>
      </c>
      <c r="J8" s="191">
        <v>2299.1614653399956</v>
      </c>
      <c r="K8" s="191">
        <v>58595.422427330006</v>
      </c>
      <c r="L8" s="70">
        <v>0.96224358032575785</v>
      </c>
      <c r="M8" s="598">
        <v>0.95</v>
      </c>
      <c r="N8" s="71" t="s">
        <v>359</v>
      </c>
      <c r="O8" s="603">
        <v>1.0128879792902714</v>
      </c>
      <c r="P8" s="69">
        <v>0</v>
      </c>
      <c r="Q8" s="69">
        <v>43848.550019429997</v>
      </c>
      <c r="R8" s="380">
        <v>0.72007307081226535</v>
      </c>
      <c r="S8" s="597">
        <v>0.94</v>
      </c>
      <c r="T8" s="73" t="s">
        <v>36</v>
      </c>
      <c r="U8" s="401">
        <v>0.76603518171517593</v>
      </c>
      <c r="V8" s="191" t="e">
        <v>#REF!</v>
      </c>
      <c r="W8" s="388"/>
    </row>
    <row r="9" spans="1:23" s="105" customFormat="1" ht="54.75" customHeight="1" x14ac:dyDescent="0.3">
      <c r="A9" s="405" t="s">
        <v>360</v>
      </c>
      <c r="B9" s="191">
        <v>247285.820725</v>
      </c>
      <c r="C9" s="191">
        <v>252460.05369200002</v>
      </c>
      <c r="D9" s="191">
        <v>15000</v>
      </c>
      <c r="E9" s="191">
        <v>0</v>
      </c>
      <c r="F9" s="191">
        <v>9825.7670330000001</v>
      </c>
      <c r="G9" s="191">
        <v>252460.05369199999</v>
      </c>
      <c r="H9" s="191">
        <v>250459.47342455998</v>
      </c>
      <c r="I9" s="74">
        <v>0.99207565617536986</v>
      </c>
      <c r="J9" s="191">
        <v>2000.5802674400038</v>
      </c>
      <c r="K9" s="191">
        <v>250459.47342455998</v>
      </c>
      <c r="L9" s="70">
        <v>0.99207565617536986</v>
      </c>
      <c r="M9" s="71">
        <v>0.95</v>
      </c>
      <c r="N9" s="71" t="s">
        <v>359</v>
      </c>
      <c r="O9" s="225">
        <v>1.0442901643951261</v>
      </c>
      <c r="P9" s="69">
        <v>0</v>
      </c>
      <c r="Q9" s="69">
        <v>93910.873497970009</v>
      </c>
      <c r="R9" s="380">
        <v>0.37198310039393723</v>
      </c>
      <c r="S9" s="76">
        <v>0.94</v>
      </c>
      <c r="T9" s="73" t="s">
        <v>361</v>
      </c>
      <c r="U9" s="250">
        <v>0.39572670254674175</v>
      </c>
      <c r="V9" s="191" t="e">
        <v>#REF!</v>
      </c>
      <c r="W9" s="388"/>
    </row>
    <row r="10" spans="1:23" s="105" customFormat="1" ht="34.5" customHeight="1" x14ac:dyDescent="0.3">
      <c r="A10" s="405" t="s">
        <v>362</v>
      </c>
      <c r="B10" s="191">
        <v>58146.076991000002</v>
      </c>
      <c r="C10" s="191">
        <v>56577.664718999993</v>
      </c>
      <c r="D10" s="191">
        <v>10000</v>
      </c>
      <c r="E10" s="191">
        <v>10000</v>
      </c>
      <c r="F10" s="191">
        <v>1568.412272</v>
      </c>
      <c r="G10" s="191">
        <v>56577.664719000008</v>
      </c>
      <c r="H10" s="191">
        <v>56373.233054910001</v>
      </c>
      <c r="I10" s="74">
        <v>0.99638670727918266</v>
      </c>
      <c r="J10" s="191">
        <v>204.43166409000696</v>
      </c>
      <c r="K10" s="191">
        <v>56373.233054910001</v>
      </c>
      <c r="L10" s="70">
        <v>0.99638670727918266</v>
      </c>
      <c r="M10" s="71">
        <v>0.95</v>
      </c>
      <c r="N10" s="71" t="s">
        <v>359</v>
      </c>
      <c r="O10" s="599">
        <v>1.0488281129254555</v>
      </c>
      <c r="P10" s="69">
        <v>0</v>
      </c>
      <c r="Q10" s="69">
        <v>34683.197983159997</v>
      </c>
      <c r="R10" s="380">
        <v>0.61301925689966885</v>
      </c>
      <c r="S10" s="76">
        <v>0.94</v>
      </c>
      <c r="T10" s="73" t="s">
        <v>361</v>
      </c>
      <c r="U10" s="250">
        <v>0.65214814563794565</v>
      </c>
      <c r="V10" s="191" t="e">
        <v>#REF!</v>
      </c>
      <c r="W10" s="388"/>
    </row>
    <row r="11" spans="1:23" s="105" customFormat="1" ht="34.5" customHeight="1" x14ac:dyDescent="0.3">
      <c r="A11" s="405" t="s">
        <v>258</v>
      </c>
      <c r="B11" s="191">
        <v>3000</v>
      </c>
      <c r="C11" s="191">
        <v>2135.6596159999999</v>
      </c>
      <c r="D11" s="191">
        <v>0</v>
      </c>
      <c r="E11" s="191">
        <v>850</v>
      </c>
      <c r="F11" s="191">
        <v>14.340384</v>
      </c>
      <c r="G11" s="191">
        <v>2135.6596159999999</v>
      </c>
      <c r="H11" s="191">
        <v>2132.7804050700001</v>
      </c>
      <c r="I11" s="74">
        <v>0.99865183997092555</v>
      </c>
      <c r="J11" s="191">
        <v>2.8792109299997719</v>
      </c>
      <c r="K11" s="191">
        <v>2132.7804050700001</v>
      </c>
      <c r="L11" s="70">
        <v>0.99865183997092555</v>
      </c>
      <c r="M11" s="71">
        <v>0.95</v>
      </c>
      <c r="N11" s="71" t="s">
        <v>359</v>
      </c>
      <c r="O11" s="599">
        <v>1.0512124631272901</v>
      </c>
      <c r="P11" s="69"/>
      <c r="Q11" s="69">
        <v>1815.93321967</v>
      </c>
      <c r="R11" s="380">
        <v>0.85029150060493541</v>
      </c>
      <c r="S11" s="76"/>
      <c r="T11" s="73" t="s">
        <v>361</v>
      </c>
      <c r="U11" s="250"/>
      <c r="V11" s="191"/>
      <c r="W11" s="388"/>
    </row>
    <row r="12" spans="1:23" s="105" customFormat="1" ht="42" customHeight="1" x14ac:dyDescent="0.3">
      <c r="A12" s="405" t="s">
        <v>363</v>
      </c>
      <c r="B12" s="191">
        <v>97372.3</v>
      </c>
      <c r="C12" s="191">
        <v>87373.569200000013</v>
      </c>
      <c r="D12" s="191">
        <v>12286.13283</v>
      </c>
      <c r="E12" s="191">
        <v>287.06641500000001</v>
      </c>
      <c r="F12" s="191">
        <v>21997.778836000001</v>
      </c>
      <c r="G12" s="191">
        <v>87373.587579000014</v>
      </c>
      <c r="H12" s="191">
        <v>84742.4317209</v>
      </c>
      <c r="I12" s="74">
        <v>0.96988614144153096</v>
      </c>
      <c r="J12" s="191">
        <v>2631.1558581000136</v>
      </c>
      <c r="K12" s="191">
        <v>84742.4317209</v>
      </c>
      <c r="L12" s="74">
        <v>0.96988614144153096</v>
      </c>
      <c r="M12" s="71">
        <v>0.95</v>
      </c>
      <c r="N12" s="75" t="s">
        <v>359</v>
      </c>
      <c r="O12" s="225">
        <v>1.0209327804647694</v>
      </c>
      <c r="P12" s="69">
        <v>0</v>
      </c>
      <c r="Q12" s="69">
        <v>47255.886885619999</v>
      </c>
      <c r="R12" s="381">
        <v>0.54084864997551974</v>
      </c>
      <c r="S12" s="76">
        <v>0.94</v>
      </c>
      <c r="T12" s="73" t="s">
        <v>361</v>
      </c>
      <c r="U12" s="659">
        <v>0.57537090422927639</v>
      </c>
      <c r="V12" s="191" t="e">
        <v>#REF!</v>
      </c>
      <c r="W12" s="388"/>
    </row>
    <row r="13" spans="1:23" s="105" customFormat="1" ht="42" customHeight="1" x14ac:dyDescent="0.3">
      <c r="A13" s="405" t="s">
        <v>364</v>
      </c>
      <c r="B13" s="191">
        <v>3826</v>
      </c>
      <c r="C13" s="191">
        <v>3763.9724820000001</v>
      </c>
      <c r="D13" s="191">
        <v>0</v>
      </c>
      <c r="E13" s="191">
        <v>0</v>
      </c>
      <c r="F13" s="191">
        <v>62.027518000000001</v>
      </c>
      <c r="G13" s="191">
        <v>3763.9724820000001</v>
      </c>
      <c r="H13" s="191">
        <v>3610.4644269999999</v>
      </c>
      <c r="I13" s="74">
        <v>0.95921647787434583</v>
      </c>
      <c r="J13" s="191">
        <v>153.50805500000024</v>
      </c>
      <c r="K13" s="191">
        <v>3610.4644269999999</v>
      </c>
      <c r="L13" s="74">
        <v>0.95921647787434583</v>
      </c>
      <c r="M13" s="71">
        <v>0.95</v>
      </c>
      <c r="N13" s="71" t="s">
        <v>359</v>
      </c>
      <c r="O13" s="603">
        <v>1.0097015556572062</v>
      </c>
      <c r="P13" s="69">
        <v>0</v>
      </c>
      <c r="Q13" s="69">
        <v>3246.4169069999998</v>
      </c>
      <c r="R13" s="381">
        <v>0.86249751360429838</v>
      </c>
      <c r="S13" s="76">
        <v>0.94</v>
      </c>
      <c r="T13" s="73" t="s">
        <v>36</v>
      </c>
      <c r="U13" s="606">
        <v>0.91755054638755151</v>
      </c>
      <c r="V13" s="191" t="e">
        <v>#REF!</v>
      </c>
      <c r="W13" s="388"/>
    </row>
    <row r="14" spans="1:23" s="105" customFormat="1" ht="54" customHeight="1" x14ac:dyDescent="0.3">
      <c r="A14" s="405" t="s">
        <v>365</v>
      </c>
      <c r="B14" s="191">
        <v>34899.554799999998</v>
      </c>
      <c r="C14" s="191">
        <v>34421.291352</v>
      </c>
      <c r="D14" s="191">
        <v>0</v>
      </c>
      <c r="E14" s="404">
        <v>0</v>
      </c>
      <c r="F14" s="404">
        <v>478.26344799999998</v>
      </c>
      <c r="G14" s="191">
        <v>34421.291352</v>
      </c>
      <c r="H14" s="191">
        <v>34166.711846999999</v>
      </c>
      <c r="I14" s="74">
        <v>0.99260401062828774</v>
      </c>
      <c r="J14" s="191">
        <v>254.57950500000152</v>
      </c>
      <c r="K14" s="191">
        <v>34166.711846999999</v>
      </c>
      <c r="L14" s="74">
        <v>0.99260401062828774</v>
      </c>
      <c r="M14" s="71">
        <v>0.95</v>
      </c>
      <c r="N14" s="75" t="s">
        <v>359</v>
      </c>
      <c r="O14" s="599">
        <v>1.0448463269771451</v>
      </c>
      <c r="P14" s="69">
        <v>0</v>
      </c>
      <c r="Q14" s="69">
        <v>31416.650602669997</v>
      </c>
      <c r="R14" s="381">
        <v>0.91270981908831195</v>
      </c>
      <c r="S14" s="76">
        <v>0.94</v>
      </c>
      <c r="T14" s="73" t="s">
        <v>36</v>
      </c>
      <c r="U14" s="606">
        <v>0.97096789264714045</v>
      </c>
      <c r="V14" s="191" t="e">
        <v>#REF!</v>
      </c>
      <c r="W14" s="388"/>
    </row>
    <row r="15" spans="1:23" s="105" customFormat="1" ht="42" customHeight="1" x14ac:dyDescent="0.3">
      <c r="A15" s="240" t="s">
        <v>303</v>
      </c>
      <c r="B15" s="242">
        <v>509947.28651599993</v>
      </c>
      <c r="C15" s="242">
        <v>497626.79495367012</v>
      </c>
      <c r="D15" s="244">
        <v>37286.132830000002</v>
      </c>
      <c r="E15" s="244">
        <v>11137.066414999999</v>
      </c>
      <c r="F15" s="244">
        <v>38469.539598329997</v>
      </c>
      <c r="G15" s="242">
        <v>497626.81333267002</v>
      </c>
      <c r="H15" s="242">
        <v>490080.51730676997</v>
      </c>
      <c r="I15" s="245">
        <v>0.9848354312434221</v>
      </c>
      <c r="J15" s="242">
        <v>7546.2960259000538</v>
      </c>
      <c r="K15" s="242">
        <v>490080.51730676997</v>
      </c>
      <c r="L15" s="246">
        <v>0.9848354312434221</v>
      </c>
      <c r="M15" s="246">
        <v>0.95</v>
      </c>
      <c r="N15" s="253" t="s">
        <v>359</v>
      </c>
      <c r="O15" s="225">
        <v>1.0366688749930759</v>
      </c>
      <c r="P15" s="242">
        <v>0</v>
      </c>
      <c r="Q15" s="243">
        <v>256177.50911552002</v>
      </c>
      <c r="R15" s="253">
        <v>0.51479844383759521</v>
      </c>
      <c r="S15" s="246">
        <v>0.94</v>
      </c>
      <c r="T15" s="246" t="s">
        <v>361</v>
      </c>
      <c r="U15" s="250">
        <v>0.54765791897616511</v>
      </c>
      <c r="V15" s="280" t="e">
        <v>#REF!</v>
      </c>
    </row>
    <row r="16" spans="1:23" s="105" customFormat="1" ht="57" hidden="1" customHeight="1" x14ac:dyDescent="0.3">
      <c r="A16" s="238" t="s">
        <v>358</v>
      </c>
      <c r="B16" s="191">
        <v>0</v>
      </c>
      <c r="C16" s="191">
        <v>0</v>
      </c>
      <c r="D16" s="192" t="e">
        <v>#REF!</v>
      </c>
      <c r="E16" s="192">
        <v>0</v>
      </c>
      <c r="F16" s="192">
        <v>0</v>
      </c>
      <c r="G16" s="192">
        <v>0</v>
      </c>
      <c r="H16" s="192">
        <v>0</v>
      </c>
      <c r="I16" s="74">
        <v>0</v>
      </c>
      <c r="J16" s="192">
        <v>0</v>
      </c>
      <c r="K16" s="191">
        <v>0</v>
      </c>
      <c r="L16" s="74">
        <v>0</v>
      </c>
      <c r="M16" s="71">
        <v>0.95</v>
      </c>
      <c r="N16" s="75" t="s">
        <v>361</v>
      </c>
      <c r="O16" s="225">
        <v>0</v>
      </c>
      <c r="P16" s="69">
        <v>0</v>
      </c>
      <c r="Q16" s="69">
        <v>0</v>
      </c>
      <c r="R16" s="381">
        <v>0</v>
      </c>
      <c r="S16" s="248">
        <v>0.94</v>
      </c>
      <c r="T16" s="249" t="s">
        <v>361</v>
      </c>
      <c r="U16" s="387">
        <v>0</v>
      </c>
      <c r="V16" s="191">
        <v>0</v>
      </c>
    </row>
    <row r="17" spans="1:23" s="105" customFormat="1" ht="59.25" hidden="1" customHeight="1" thickBot="1" x14ac:dyDescent="0.3">
      <c r="A17" s="238" t="s">
        <v>360</v>
      </c>
      <c r="B17" s="191">
        <v>0</v>
      </c>
      <c r="C17" s="191">
        <v>0</v>
      </c>
      <c r="D17" s="192" t="e">
        <v>#REF!</v>
      </c>
      <c r="E17" s="192">
        <v>0</v>
      </c>
      <c r="F17" s="192">
        <v>0</v>
      </c>
      <c r="G17" s="191">
        <v>0</v>
      </c>
      <c r="H17" s="191">
        <v>0</v>
      </c>
      <c r="I17" s="74">
        <v>0</v>
      </c>
      <c r="J17" s="191">
        <v>0</v>
      </c>
      <c r="K17" s="191">
        <v>0</v>
      </c>
      <c r="L17" s="74">
        <v>0</v>
      </c>
      <c r="M17" s="71">
        <v>0.95</v>
      </c>
      <c r="N17" s="75" t="s">
        <v>361</v>
      </c>
      <c r="O17" s="225">
        <v>0</v>
      </c>
      <c r="P17" s="69">
        <v>0</v>
      </c>
      <c r="Q17" s="69">
        <v>0</v>
      </c>
      <c r="R17" s="381">
        <v>0</v>
      </c>
      <c r="S17" s="216">
        <v>0.94</v>
      </c>
      <c r="T17" s="186" t="s">
        <v>361</v>
      </c>
      <c r="U17" s="396">
        <v>0</v>
      </c>
      <c r="V17" s="191">
        <v>0</v>
      </c>
    </row>
    <row r="18" spans="1:23" s="106" customFormat="1" ht="33.75" hidden="1" customHeight="1" thickBot="1" x14ac:dyDescent="0.4">
      <c r="A18" s="254" t="s">
        <v>366</v>
      </c>
      <c r="B18" s="255">
        <v>0</v>
      </c>
      <c r="C18" s="255">
        <v>0</v>
      </c>
      <c r="D18" s="255" t="e">
        <v>#REF!</v>
      </c>
      <c r="E18" s="255">
        <v>0</v>
      </c>
      <c r="F18" s="255">
        <v>0</v>
      </c>
      <c r="G18" s="255">
        <v>0</v>
      </c>
      <c r="H18" s="255">
        <v>0</v>
      </c>
      <c r="I18" s="256">
        <v>0</v>
      </c>
      <c r="J18" s="255">
        <v>0</v>
      </c>
      <c r="K18" s="255">
        <v>0</v>
      </c>
      <c r="L18" s="257">
        <v>0</v>
      </c>
      <c r="M18" s="258">
        <v>0.95</v>
      </c>
      <c r="N18" s="259" t="s">
        <v>361</v>
      </c>
      <c r="O18" s="711">
        <v>0</v>
      </c>
      <c r="P18" s="260">
        <v>0</v>
      </c>
      <c r="Q18" s="260">
        <v>0</v>
      </c>
      <c r="R18" s="259">
        <v>0</v>
      </c>
      <c r="S18" s="258">
        <v>0.94</v>
      </c>
      <c r="T18" s="258" t="s">
        <v>361</v>
      </c>
      <c r="U18" s="397">
        <v>0</v>
      </c>
      <c r="V18" s="280">
        <v>0</v>
      </c>
    </row>
    <row r="19" spans="1:23" s="106" customFormat="1" ht="34.5" customHeight="1" thickBot="1" x14ac:dyDescent="0.4">
      <c r="A19" s="247" t="s">
        <v>228</v>
      </c>
      <c r="B19" s="261">
        <v>509947.28651599993</v>
      </c>
      <c r="C19" s="262">
        <v>497626.79495367012</v>
      </c>
      <c r="D19" s="261">
        <v>37286.132830000002</v>
      </c>
      <c r="E19" s="261">
        <v>11137.066414999999</v>
      </c>
      <c r="F19" s="261">
        <v>38469.539598329997</v>
      </c>
      <c r="G19" s="263">
        <v>497626.81333267002</v>
      </c>
      <c r="H19" s="262">
        <v>490080.51730676997</v>
      </c>
      <c r="I19" s="264">
        <v>0.9848354312434221</v>
      </c>
      <c r="J19" s="263">
        <v>7546.2960259000538</v>
      </c>
      <c r="K19" s="263">
        <v>490080.51730676997</v>
      </c>
      <c r="L19" s="265">
        <v>0.9848354312434221</v>
      </c>
      <c r="M19" s="265">
        <v>0.95</v>
      </c>
      <c r="N19" s="266" t="s">
        <v>359</v>
      </c>
      <c r="O19" s="660">
        <v>1.0366688749930759</v>
      </c>
      <c r="P19" s="263">
        <v>0</v>
      </c>
      <c r="Q19" s="267">
        <v>256177.50911552002</v>
      </c>
      <c r="R19" s="266">
        <v>0.51479844383759521</v>
      </c>
      <c r="S19" s="265">
        <v>0.94</v>
      </c>
      <c r="T19" s="265" t="s">
        <v>361</v>
      </c>
      <c r="U19" s="231">
        <v>0.54765791897616511</v>
      </c>
      <c r="V19" s="281" t="e">
        <v>#REF!</v>
      </c>
    </row>
    <row r="20" spans="1:23" ht="25.5" customHeight="1" x14ac:dyDescent="0.35">
      <c r="A20" s="68" t="s">
        <v>307</v>
      </c>
      <c r="B20" s="68"/>
      <c r="C20" s="226"/>
      <c r="D20" s="226"/>
      <c r="E20" s="226"/>
      <c r="F20" s="226"/>
      <c r="G20" s="155"/>
      <c r="H20" s="155"/>
      <c r="I20" s="145"/>
      <c r="J20" s="145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</row>
    <row r="21" spans="1:23" ht="21" customHeight="1" x14ac:dyDescent="0.35">
      <c r="A21" s="188" t="s">
        <v>351</v>
      </c>
      <c r="B21" s="68"/>
      <c r="C21" s="68"/>
      <c r="D21" s="68"/>
      <c r="E21" s="68"/>
      <c r="F21" s="68"/>
      <c r="G21" s="155"/>
      <c r="H21" s="68"/>
      <c r="I21" s="145"/>
      <c r="J21" s="145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</row>
    <row r="22" spans="1:23" ht="30.75" customHeight="1" thickBot="1" x14ac:dyDescent="0.3">
      <c r="A22" s="931" t="s">
        <v>367</v>
      </c>
      <c r="B22" s="932"/>
      <c r="C22" s="932"/>
      <c r="D22" s="932"/>
      <c r="E22" s="932"/>
      <c r="F22" s="932"/>
      <c r="G22" s="932"/>
      <c r="H22" s="932"/>
      <c r="I22" s="932"/>
      <c r="J22" s="932"/>
      <c r="K22" s="932"/>
      <c r="L22" s="932"/>
      <c r="M22" s="932"/>
      <c r="N22" s="932"/>
      <c r="O22" s="932"/>
      <c r="P22" s="932"/>
      <c r="Q22" s="932"/>
      <c r="R22" s="932"/>
      <c r="S22" s="932"/>
      <c r="T22" s="932"/>
      <c r="U22" s="932"/>
      <c r="V22" s="932"/>
    </row>
    <row r="23" spans="1:23" ht="42.75" customHeight="1" x14ac:dyDescent="0.25">
      <c r="A23" s="251" t="s">
        <v>215</v>
      </c>
      <c r="B23" s="251" t="s">
        <v>293</v>
      </c>
      <c r="C23" s="251" t="s">
        <v>294</v>
      </c>
      <c r="D23" s="306" t="s">
        <v>288</v>
      </c>
      <c r="E23" s="306" t="s">
        <v>295</v>
      </c>
      <c r="F23" s="306" t="s">
        <v>296</v>
      </c>
      <c r="G23" s="306" t="s">
        <v>315</v>
      </c>
      <c r="H23" s="251" t="s">
        <v>27</v>
      </c>
      <c r="I23" s="251" t="s">
        <v>218</v>
      </c>
      <c r="J23" s="251" t="s">
        <v>219</v>
      </c>
      <c r="K23" s="251" t="s">
        <v>29</v>
      </c>
      <c r="L23" s="251" t="s">
        <v>298</v>
      </c>
      <c r="M23" s="252" t="s">
        <v>353</v>
      </c>
      <c r="N23" s="917" t="s">
        <v>354</v>
      </c>
      <c r="O23" s="917"/>
      <c r="P23" s="251" t="s">
        <v>316</v>
      </c>
      <c r="Q23" s="251" t="s">
        <v>220</v>
      </c>
      <c r="R23" s="251" t="s">
        <v>355</v>
      </c>
      <c r="S23" s="251" t="s">
        <v>356</v>
      </c>
      <c r="T23" s="933" t="s">
        <v>357</v>
      </c>
      <c r="U23" s="934"/>
      <c r="V23" s="251" t="s">
        <v>32</v>
      </c>
    </row>
    <row r="24" spans="1:23" ht="42.75" customHeight="1" x14ac:dyDescent="0.25">
      <c r="A24" s="238" t="s">
        <v>368</v>
      </c>
      <c r="B24" s="69">
        <v>687000.04519999993</v>
      </c>
      <c r="C24" s="69">
        <v>431384.83214700001</v>
      </c>
      <c r="D24" s="69">
        <v>0</v>
      </c>
      <c r="E24" s="69">
        <v>0</v>
      </c>
      <c r="F24" s="69">
        <v>255615.21305300001</v>
      </c>
      <c r="G24" s="191">
        <v>431384.83214699989</v>
      </c>
      <c r="H24" s="69">
        <v>421600.53331903002</v>
      </c>
      <c r="I24" s="74">
        <v>0.97731886218791353</v>
      </c>
      <c r="J24" s="69">
        <v>9784.2988279698766</v>
      </c>
      <c r="K24" s="69">
        <v>421600.53331903002</v>
      </c>
      <c r="L24" s="74">
        <v>0.97731886218791353</v>
      </c>
      <c r="M24" s="71">
        <v>0.95</v>
      </c>
      <c r="N24" s="75" t="s">
        <v>359</v>
      </c>
      <c r="O24" s="599">
        <v>1.0287566970399091</v>
      </c>
      <c r="P24" s="69">
        <v>0</v>
      </c>
      <c r="Q24" s="69">
        <v>357394.42135506001</v>
      </c>
      <c r="R24" s="382">
        <v>0.82848165888519998</v>
      </c>
      <c r="S24" s="76">
        <v>0.94</v>
      </c>
      <c r="T24" s="76" t="s">
        <v>36</v>
      </c>
      <c r="U24" s="712">
        <v>0.88136346689914902</v>
      </c>
      <c r="V24" s="191" t="e">
        <v>#REF!</v>
      </c>
      <c r="W24" s="47"/>
    </row>
    <row r="25" spans="1:23" ht="59.25" customHeight="1" x14ac:dyDescent="0.25">
      <c r="A25" s="238" t="s">
        <v>369</v>
      </c>
      <c r="B25" s="69">
        <v>97833.400000000009</v>
      </c>
      <c r="C25" s="69">
        <v>86588.900156999996</v>
      </c>
      <c r="D25" s="69">
        <v>0</v>
      </c>
      <c r="E25" s="69">
        <v>0</v>
      </c>
      <c r="F25" s="69">
        <v>11244.499843</v>
      </c>
      <c r="G25" s="191">
        <v>86588.900157000011</v>
      </c>
      <c r="H25" s="69">
        <v>84980.512028569996</v>
      </c>
      <c r="I25" s="74">
        <v>0.9814250079916278</v>
      </c>
      <c r="J25" s="69">
        <v>1608.3881284300151</v>
      </c>
      <c r="K25" s="69">
        <v>84980.512028569996</v>
      </c>
      <c r="L25" s="74">
        <v>0.9814250079916278</v>
      </c>
      <c r="M25" s="71">
        <v>0.95</v>
      </c>
      <c r="N25" s="75" t="s">
        <v>359</v>
      </c>
      <c r="O25" s="600">
        <v>1.0330789557806608</v>
      </c>
      <c r="P25" s="69">
        <v>0</v>
      </c>
      <c r="Q25" s="69">
        <v>57741.214610670009</v>
      </c>
      <c r="R25" s="382">
        <v>0.66684314624594643</v>
      </c>
      <c r="S25" s="76">
        <v>0.94</v>
      </c>
      <c r="T25" s="76" t="s">
        <v>36</v>
      </c>
      <c r="U25" s="401">
        <v>0.70940760238930478</v>
      </c>
      <c r="V25" s="191" t="e">
        <v>#REF!</v>
      </c>
      <c r="W25" s="47"/>
    </row>
    <row r="26" spans="1:23" s="105" customFormat="1" ht="63.75" customHeight="1" x14ac:dyDescent="0.3">
      <c r="A26" s="238" t="s">
        <v>370</v>
      </c>
      <c r="B26" s="69">
        <v>43346.400000000001</v>
      </c>
      <c r="C26" s="69">
        <v>38979.845933999997</v>
      </c>
      <c r="D26" s="69">
        <v>0</v>
      </c>
      <c r="E26" s="69">
        <v>0</v>
      </c>
      <c r="F26" s="69">
        <v>4366.5540659999997</v>
      </c>
      <c r="G26" s="191">
        <v>38979.845934000004</v>
      </c>
      <c r="H26" s="69">
        <v>37060.128503029999</v>
      </c>
      <c r="I26" s="74">
        <v>0.95075102569105996</v>
      </c>
      <c r="J26" s="69">
        <v>1919.7174309700058</v>
      </c>
      <c r="K26" s="69">
        <v>37060.128503029999</v>
      </c>
      <c r="L26" s="74">
        <v>0.95075102569105996</v>
      </c>
      <c r="M26" s="71">
        <v>0.95</v>
      </c>
      <c r="N26" s="75" t="s">
        <v>359</v>
      </c>
      <c r="O26" s="603">
        <v>1.0007905533590105</v>
      </c>
      <c r="P26" s="69">
        <v>0</v>
      </c>
      <c r="Q26" s="69">
        <v>17671.607030719999</v>
      </c>
      <c r="R26" s="381">
        <v>0.45335240833535506</v>
      </c>
      <c r="S26" s="76">
        <v>0.94</v>
      </c>
      <c r="T26" s="76" t="s">
        <v>361</v>
      </c>
      <c r="U26" s="250">
        <v>0.48228979610144157</v>
      </c>
      <c r="V26" s="191" t="e">
        <v>#REF!</v>
      </c>
      <c r="W26" s="47"/>
    </row>
    <row r="27" spans="1:23" s="105" customFormat="1" ht="99.75" customHeight="1" x14ac:dyDescent="0.3">
      <c r="A27" s="238" t="s">
        <v>371</v>
      </c>
      <c r="B27" s="69">
        <v>30210</v>
      </c>
      <c r="C27" s="69">
        <v>29743.242771000001</v>
      </c>
      <c r="D27" s="69">
        <v>7850</v>
      </c>
      <c r="E27" s="69">
        <v>5500</v>
      </c>
      <c r="F27" s="69">
        <v>2816.7572289999998</v>
      </c>
      <c r="G27" s="191">
        <v>29743.242771000001</v>
      </c>
      <c r="H27" s="69">
        <v>28474.299026709999</v>
      </c>
      <c r="I27" s="74">
        <v>0.9573367384968785</v>
      </c>
      <c r="J27" s="69">
        <v>1268.9437442900016</v>
      </c>
      <c r="K27" s="69">
        <v>28474.299026709999</v>
      </c>
      <c r="L27" s="74">
        <v>0.9573367384968785</v>
      </c>
      <c r="M27" s="71">
        <v>0.95</v>
      </c>
      <c r="N27" s="75" t="s">
        <v>359</v>
      </c>
      <c r="O27" s="600">
        <v>1.0077228826282931</v>
      </c>
      <c r="P27" s="69">
        <v>0</v>
      </c>
      <c r="Q27" s="69">
        <v>18643.28788204</v>
      </c>
      <c r="R27" s="381">
        <v>0.62680750803061114</v>
      </c>
      <c r="S27" s="76">
        <v>0.94</v>
      </c>
      <c r="T27" s="76" t="s">
        <v>361</v>
      </c>
      <c r="U27" s="250">
        <v>0.66681649790490549</v>
      </c>
      <c r="V27" s="191" t="e">
        <v>#REF!</v>
      </c>
      <c r="W27" s="47"/>
    </row>
    <row r="28" spans="1:23" s="105" customFormat="1" ht="42" customHeight="1" x14ac:dyDescent="0.3">
      <c r="A28" s="238" t="s">
        <v>372</v>
      </c>
      <c r="B28" s="69">
        <v>3000</v>
      </c>
      <c r="C28" s="69">
        <v>2421.4643209999999</v>
      </c>
      <c r="D28" s="69">
        <v>0</v>
      </c>
      <c r="E28" s="69">
        <v>0</v>
      </c>
      <c r="F28" s="69">
        <v>578.53567899999996</v>
      </c>
      <c r="G28" s="191">
        <v>2421.4643209999999</v>
      </c>
      <c r="H28" s="69">
        <v>2354.1942410000001</v>
      </c>
      <c r="I28" s="74">
        <v>0.97221925616801197</v>
      </c>
      <c r="J28" s="69">
        <v>67.27007999999978</v>
      </c>
      <c r="K28" s="69">
        <v>2354.1942410000001</v>
      </c>
      <c r="L28" s="74">
        <v>0.97221925616801197</v>
      </c>
      <c r="M28" s="71">
        <v>0.95</v>
      </c>
      <c r="N28" s="75" t="s">
        <v>359</v>
      </c>
      <c r="O28" s="600">
        <v>1.0233886907031706</v>
      </c>
      <c r="P28" s="69">
        <v>0</v>
      </c>
      <c r="Q28" s="69">
        <v>1767.7623659999999</v>
      </c>
      <c r="R28" s="381">
        <v>0.73003857652131809</v>
      </c>
      <c r="S28" s="76">
        <v>0.94</v>
      </c>
      <c r="T28" s="73" t="s">
        <v>36</v>
      </c>
      <c r="U28" s="401">
        <v>0.77663678353331722</v>
      </c>
      <c r="V28" s="191" t="e">
        <v>#REF!</v>
      </c>
      <c r="W28" s="47"/>
    </row>
    <row r="29" spans="1:23" s="105" customFormat="1" ht="42" customHeight="1" x14ac:dyDescent="0.3">
      <c r="A29" s="247" t="s">
        <v>228</v>
      </c>
      <c r="B29" s="263">
        <v>861389.84519999998</v>
      </c>
      <c r="C29" s="263">
        <v>589118.2853300001</v>
      </c>
      <c r="D29" s="263">
        <v>7850</v>
      </c>
      <c r="E29" s="263">
        <v>5500</v>
      </c>
      <c r="F29" s="263">
        <v>274621.55987</v>
      </c>
      <c r="G29" s="263">
        <v>589118.28532999998</v>
      </c>
      <c r="H29" s="263">
        <v>574469.66711834003</v>
      </c>
      <c r="I29" s="264">
        <v>0.97513467400955922</v>
      </c>
      <c r="J29" s="263">
        <v>14648.618211659952</v>
      </c>
      <c r="K29" s="263">
        <v>574469.66711834003</v>
      </c>
      <c r="L29" s="265">
        <v>0.97513467400955922</v>
      </c>
      <c r="M29" s="265">
        <v>0.95</v>
      </c>
      <c r="N29" s="266" t="s">
        <v>359</v>
      </c>
      <c r="O29" s="660">
        <v>1.0264575515890098</v>
      </c>
      <c r="P29" s="263">
        <v>0</v>
      </c>
      <c r="Q29" s="267">
        <v>453218.29324448999</v>
      </c>
      <c r="R29" s="266">
        <v>0.76931628932654095</v>
      </c>
      <c r="S29" s="265">
        <v>0.94</v>
      </c>
      <c r="T29" s="265" t="s">
        <v>373</v>
      </c>
      <c r="U29" s="401">
        <v>0.81842158438993717</v>
      </c>
      <c r="V29" s="281" t="e">
        <v>#REF!</v>
      </c>
    </row>
    <row r="30" spans="1:23" ht="30.75" customHeight="1" x14ac:dyDescent="0.25">
      <c r="A30" s="927" t="s">
        <v>307</v>
      </c>
      <c r="B30" s="927"/>
      <c r="C30" s="927"/>
      <c r="D30" s="927"/>
      <c r="E30" s="927"/>
      <c r="F30" s="927"/>
      <c r="G30" s="927"/>
      <c r="H30" s="927"/>
      <c r="I30" s="927"/>
      <c r="J30" s="927"/>
      <c r="K30" s="927"/>
      <c r="L30" s="927"/>
      <c r="M30" s="927"/>
      <c r="N30" s="927"/>
      <c r="O30" s="927"/>
      <c r="P30" s="927"/>
      <c r="Q30" s="927"/>
      <c r="R30" s="927"/>
      <c r="S30" s="187"/>
      <c r="T30" s="187"/>
      <c r="U30" s="187"/>
    </row>
    <row r="31" spans="1:23" ht="27" customHeight="1" x14ac:dyDescent="0.35">
      <c r="A31" s="188" t="s">
        <v>351</v>
      </c>
      <c r="B31" s="68"/>
      <c r="C31" s="68"/>
      <c r="D31" s="68"/>
      <c r="E31" s="68"/>
      <c r="F31" s="68"/>
      <c r="G31" s="189"/>
      <c r="H31" s="68"/>
      <c r="I31" s="145"/>
      <c r="J31" s="145"/>
      <c r="K31" s="226"/>
      <c r="L31" s="68"/>
      <c r="M31" s="68"/>
      <c r="N31" s="68"/>
      <c r="O31" s="68"/>
      <c r="P31" s="68"/>
      <c r="Q31" s="226"/>
      <c r="R31" s="68"/>
      <c r="S31" s="68"/>
      <c r="T31" s="68"/>
      <c r="U31" s="68"/>
      <c r="V31" s="68"/>
    </row>
    <row r="32" spans="1:23" ht="30" customHeight="1" thickBot="1" x14ac:dyDescent="0.3">
      <c r="A32" s="924" t="s">
        <v>374</v>
      </c>
      <c r="B32" s="925"/>
      <c r="C32" s="925"/>
      <c r="D32" s="925"/>
      <c r="E32" s="925"/>
      <c r="F32" s="925"/>
      <c r="G32" s="925"/>
      <c r="H32" s="925"/>
      <c r="I32" s="925"/>
      <c r="J32" s="925"/>
      <c r="K32" s="925"/>
      <c r="L32" s="925"/>
      <c r="M32" s="925"/>
      <c r="N32" s="925"/>
      <c r="O32" s="925"/>
      <c r="P32" s="925"/>
      <c r="Q32" s="925"/>
      <c r="R32" s="925"/>
      <c r="S32" s="925"/>
      <c r="T32" s="925"/>
      <c r="U32" s="925"/>
      <c r="V32" s="926"/>
    </row>
    <row r="33" spans="1:23" ht="66.75" customHeight="1" x14ac:dyDescent="0.25">
      <c r="A33" s="251" t="s">
        <v>215</v>
      </c>
      <c r="B33" s="251" t="s">
        <v>293</v>
      </c>
      <c r="C33" s="251" t="s">
        <v>294</v>
      </c>
      <c r="D33" s="306" t="s">
        <v>288</v>
      </c>
      <c r="E33" s="306" t="s">
        <v>295</v>
      </c>
      <c r="F33" s="306" t="s">
        <v>296</v>
      </c>
      <c r="G33" s="306" t="s">
        <v>315</v>
      </c>
      <c r="H33" s="251" t="s">
        <v>27</v>
      </c>
      <c r="I33" s="251" t="s">
        <v>218</v>
      </c>
      <c r="J33" s="251" t="s">
        <v>219</v>
      </c>
      <c r="K33" s="251" t="s">
        <v>29</v>
      </c>
      <c r="L33" s="251" t="s">
        <v>298</v>
      </c>
      <c r="M33" s="252" t="s">
        <v>353</v>
      </c>
      <c r="N33" s="917" t="s">
        <v>354</v>
      </c>
      <c r="O33" s="917"/>
      <c r="P33" s="251" t="s">
        <v>316</v>
      </c>
      <c r="Q33" s="251" t="s">
        <v>220</v>
      </c>
      <c r="R33" s="251" t="s">
        <v>355</v>
      </c>
      <c r="S33" s="251" t="s">
        <v>356</v>
      </c>
      <c r="T33" s="933" t="s">
        <v>357</v>
      </c>
      <c r="U33" s="934"/>
      <c r="V33" s="251" t="s">
        <v>32</v>
      </c>
    </row>
    <row r="34" spans="1:23" s="105" customFormat="1" ht="39.75" customHeight="1" x14ac:dyDescent="0.3">
      <c r="A34" s="238" t="s">
        <v>375</v>
      </c>
      <c r="B34" s="69">
        <v>5697.6008849999998</v>
      </c>
      <c r="C34" s="69">
        <v>19999.514693000001</v>
      </c>
      <c r="D34" s="69">
        <v>14600</v>
      </c>
      <c r="E34" s="69">
        <v>0</v>
      </c>
      <c r="F34" s="69">
        <v>298.08619199999805</v>
      </c>
      <c r="G34" s="191">
        <v>19999.514693000001</v>
      </c>
      <c r="H34" s="69">
        <v>18862.001833350001</v>
      </c>
      <c r="I34" s="74">
        <v>0.94312297687662694</v>
      </c>
      <c r="J34" s="69">
        <v>1137.5128596499999</v>
      </c>
      <c r="K34" s="69">
        <v>18862.001833350001</v>
      </c>
      <c r="L34" s="74">
        <v>0.94312297687662694</v>
      </c>
      <c r="M34" s="71">
        <v>0.95</v>
      </c>
      <c r="N34" s="75" t="s">
        <v>36</v>
      </c>
      <c r="O34" s="661">
        <v>0.99276102829118629</v>
      </c>
      <c r="P34" s="72">
        <v>0</v>
      </c>
      <c r="Q34" s="69">
        <v>5739.8574933700002</v>
      </c>
      <c r="R34" s="381">
        <v>0.28699983882003893</v>
      </c>
      <c r="S34" s="310">
        <v>0.94</v>
      </c>
      <c r="T34" s="249" t="s">
        <v>361</v>
      </c>
      <c r="U34" s="402">
        <v>0.30531897746812653</v>
      </c>
      <c r="V34" s="191" t="e">
        <v>#REF!</v>
      </c>
      <c r="W34" s="388"/>
    </row>
    <row r="35" spans="1:23" s="105" customFormat="1" ht="39.75" customHeight="1" x14ac:dyDescent="0.3">
      <c r="A35" s="238" t="s">
        <v>376</v>
      </c>
      <c r="B35" s="69">
        <v>8000</v>
      </c>
      <c r="C35" s="69">
        <v>7984.2149639999998</v>
      </c>
      <c r="D35" s="69">
        <v>0</v>
      </c>
      <c r="E35" s="69">
        <v>0</v>
      </c>
      <c r="F35" s="69">
        <v>15.785035999999998</v>
      </c>
      <c r="G35" s="191">
        <v>7984.2149639999998</v>
      </c>
      <c r="H35" s="69">
        <v>7977.5826993299997</v>
      </c>
      <c r="I35" s="74">
        <v>0.99916932789261004</v>
      </c>
      <c r="J35" s="69">
        <v>6.6322646700000405</v>
      </c>
      <c r="K35" s="69">
        <v>7977.5826993299997</v>
      </c>
      <c r="L35" s="74">
        <v>0.99916932789261004</v>
      </c>
      <c r="M35" s="71">
        <v>0.95</v>
      </c>
      <c r="N35" s="75" t="s">
        <v>359</v>
      </c>
      <c r="O35" s="601">
        <v>1.051757187255379</v>
      </c>
      <c r="P35" s="72">
        <v>0</v>
      </c>
      <c r="Q35" s="69">
        <v>7699.9278539999996</v>
      </c>
      <c r="R35" s="381">
        <v>0.96439385571633263</v>
      </c>
      <c r="S35" s="310">
        <v>0.94</v>
      </c>
      <c r="T35" s="249" t="s">
        <v>36</v>
      </c>
      <c r="U35" s="663">
        <v>1.0259509103365241</v>
      </c>
      <c r="V35" s="191" t="e">
        <v>#REF!</v>
      </c>
      <c r="W35" s="388"/>
    </row>
    <row r="36" spans="1:23" s="105" customFormat="1" ht="21.75" x14ac:dyDescent="0.3">
      <c r="A36" s="238" t="s">
        <v>377</v>
      </c>
      <c r="B36" s="69">
        <v>5000.8263219999999</v>
      </c>
      <c r="C36" s="69">
        <v>4733.9700769999999</v>
      </c>
      <c r="D36" s="69">
        <v>0</v>
      </c>
      <c r="E36" s="69">
        <v>0</v>
      </c>
      <c r="F36" s="69">
        <v>266.856245</v>
      </c>
      <c r="G36" s="191">
        <v>4733.9700769999999</v>
      </c>
      <c r="H36" s="69">
        <v>4700.2609570000004</v>
      </c>
      <c r="I36" s="74">
        <v>0.99287931282798436</v>
      </c>
      <c r="J36" s="69">
        <v>33.70911999999953</v>
      </c>
      <c r="K36" s="69">
        <v>4700.2609570000004</v>
      </c>
      <c r="L36" s="74">
        <v>0.99287931282798436</v>
      </c>
      <c r="M36" s="108">
        <v>0.95</v>
      </c>
      <c r="N36" s="108" t="s">
        <v>359</v>
      </c>
      <c r="O36" s="225">
        <v>1.0451361187662993</v>
      </c>
      <c r="P36" s="72">
        <v>0</v>
      </c>
      <c r="Q36" s="69">
        <v>3887.3562815</v>
      </c>
      <c r="R36" s="381">
        <v>0.82116198840941679</v>
      </c>
      <c r="S36" s="268">
        <v>0.94</v>
      </c>
      <c r="T36" s="76" t="s">
        <v>359</v>
      </c>
      <c r="U36" s="602">
        <v>0.87357658341427324</v>
      </c>
      <c r="V36" s="191" t="e">
        <v>#REF!</v>
      </c>
      <c r="W36" s="388"/>
    </row>
    <row r="37" spans="1:23" s="105" customFormat="1" ht="43.5" x14ac:dyDescent="0.3">
      <c r="A37" s="238" t="s">
        <v>378</v>
      </c>
      <c r="B37" s="69">
        <v>11620.268284</v>
      </c>
      <c r="C37" s="69">
        <v>10530.006538329999</v>
      </c>
      <c r="D37" s="69">
        <v>0</v>
      </c>
      <c r="E37" s="69">
        <v>0</v>
      </c>
      <c r="F37" s="69">
        <v>1090.26174567</v>
      </c>
      <c r="G37" s="191">
        <v>10530.006538329999</v>
      </c>
      <c r="H37" s="69">
        <v>10446.322001</v>
      </c>
      <c r="I37" s="74">
        <v>0.99205275542561344</v>
      </c>
      <c r="J37" s="69">
        <v>83.68453732999842</v>
      </c>
      <c r="K37" s="69">
        <v>10446.322001</v>
      </c>
      <c r="L37" s="74">
        <v>0.99205275542561344</v>
      </c>
      <c r="M37" s="71">
        <v>0.95</v>
      </c>
      <c r="N37" s="75" t="s">
        <v>361</v>
      </c>
      <c r="O37" s="225">
        <v>1.044266058342751</v>
      </c>
      <c r="P37" s="72">
        <v>0</v>
      </c>
      <c r="Q37" s="69">
        <v>9425.0825000000004</v>
      </c>
      <c r="R37" s="381">
        <v>0.89506900738304451</v>
      </c>
      <c r="S37" s="268">
        <v>0.94</v>
      </c>
      <c r="T37" s="75" t="s">
        <v>36</v>
      </c>
      <c r="U37" s="401">
        <v>0.95220107168408996</v>
      </c>
      <c r="V37" s="191" t="e">
        <v>#REF!</v>
      </c>
      <c r="W37" s="388"/>
    </row>
    <row r="38" spans="1:23" s="105" customFormat="1" ht="21.75" x14ac:dyDescent="0.3">
      <c r="A38" s="238" t="s">
        <v>379</v>
      </c>
      <c r="B38" s="69">
        <v>3542.9</v>
      </c>
      <c r="C38" s="69">
        <v>1203.227999</v>
      </c>
      <c r="D38" s="69">
        <v>0</v>
      </c>
      <c r="E38" s="69">
        <v>0</v>
      </c>
      <c r="F38" s="69">
        <v>2339.6720009999999</v>
      </c>
      <c r="G38" s="191">
        <v>1203.2279990000002</v>
      </c>
      <c r="H38" s="69">
        <v>1199.8042439999999</v>
      </c>
      <c r="I38" s="74">
        <v>0.99715452515828606</v>
      </c>
      <c r="J38" s="69">
        <v>3.4237550000002557</v>
      </c>
      <c r="K38" s="69">
        <v>1199.8042439999999</v>
      </c>
      <c r="L38" s="74">
        <v>0.99715452515828606</v>
      </c>
      <c r="M38" s="918" t="s">
        <v>302</v>
      </c>
      <c r="N38" s="918" t="s">
        <v>380</v>
      </c>
      <c r="O38" s="918"/>
      <c r="P38" s="72">
        <v>0</v>
      </c>
      <c r="Q38" s="69">
        <v>1197.41004565</v>
      </c>
      <c r="R38" s="381">
        <v>0.99516471246111671</v>
      </c>
      <c r="S38" s="937" t="s">
        <v>302</v>
      </c>
      <c r="T38" s="938">
        <v>2.8627749123745497E-2</v>
      </c>
      <c r="U38" s="938">
        <v>2.8627749123745497E-2</v>
      </c>
      <c r="V38" s="191">
        <v>0</v>
      </c>
      <c r="W38" s="388"/>
    </row>
    <row r="39" spans="1:23" s="106" customFormat="1" ht="24.75" x14ac:dyDescent="0.35">
      <c r="A39" s="240" t="s">
        <v>381</v>
      </c>
      <c r="B39" s="241">
        <v>33861.595491</v>
      </c>
      <c r="C39" s="242">
        <v>44450.934271330007</v>
      </c>
      <c r="D39" s="243">
        <v>14600</v>
      </c>
      <c r="E39" s="243">
        <v>0</v>
      </c>
      <c r="F39" s="243">
        <v>4010.661219669998</v>
      </c>
      <c r="G39" s="243">
        <v>44450.934271329999</v>
      </c>
      <c r="H39" s="242">
        <v>43185.971734680003</v>
      </c>
      <c r="I39" s="245">
        <v>0.97154249832121364</v>
      </c>
      <c r="J39" s="242">
        <v>1264.9625366499968</v>
      </c>
      <c r="K39" s="242">
        <v>43185.971734680003</v>
      </c>
      <c r="L39" s="246">
        <v>0.97154249832121364</v>
      </c>
      <c r="M39" s="246">
        <v>0.95</v>
      </c>
      <c r="N39" s="239" t="s">
        <v>36</v>
      </c>
      <c r="O39" s="662">
        <v>1.0226763140223303</v>
      </c>
      <c r="P39" s="269">
        <v>0</v>
      </c>
      <c r="Q39" s="243">
        <v>27949.634174519997</v>
      </c>
      <c r="R39" s="253">
        <v>0.62877495451309273</v>
      </c>
      <c r="S39" s="246">
        <v>0.94</v>
      </c>
      <c r="T39" s="75" t="s">
        <v>361</v>
      </c>
      <c r="U39" s="250">
        <v>0.66890952607775822</v>
      </c>
      <c r="V39" s="280" t="e">
        <v>#REF!</v>
      </c>
    </row>
    <row r="40" spans="1:23" ht="15" customHeight="1" x14ac:dyDescent="0.25">
      <c r="A40" s="927" t="s">
        <v>307</v>
      </c>
      <c r="B40" s="927"/>
      <c r="C40" s="927"/>
      <c r="D40" s="927"/>
      <c r="E40" s="927"/>
      <c r="F40" s="927"/>
      <c r="G40" s="927"/>
      <c r="H40" s="927"/>
      <c r="I40" s="927"/>
      <c r="J40" s="927"/>
      <c r="K40" s="927"/>
      <c r="L40" s="927"/>
      <c r="M40" s="927"/>
      <c r="N40" s="927"/>
      <c r="O40" s="927"/>
      <c r="P40" s="927"/>
      <c r="Q40" s="927"/>
      <c r="R40" s="927"/>
      <c r="S40" s="196"/>
      <c r="T40" s="196"/>
      <c r="U40" s="196"/>
    </row>
    <row r="41" spans="1:23" ht="27" customHeight="1" x14ac:dyDescent="0.35">
      <c r="A41" s="188" t="s">
        <v>351</v>
      </c>
      <c r="B41" s="68"/>
      <c r="C41" s="68"/>
      <c r="D41" s="68"/>
      <c r="E41" s="68"/>
      <c r="F41" s="68"/>
      <c r="G41" s="189"/>
      <c r="H41" s="68"/>
      <c r="I41" s="145"/>
      <c r="J41" s="145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3" ht="25.5" customHeight="1" thickBot="1" x14ac:dyDescent="0.3">
      <c r="A42" s="924" t="s">
        <v>382</v>
      </c>
      <c r="B42" s="925"/>
      <c r="C42" s="925"/>
      <c r="D42" s="925"/>
      <c r="E42" s="925"/>
      <c r="F42" s="925"/>
      <c r="G42" s="925"/>
      <c r="H42" s="925"/>
      <c r="I42" s="925"/>
      <c r="J42" s="925"/>
      <c r="K42" s="925"/>
      <c r="L42" s="925"/>
      <c r="M42" s="925"/>
      <c r="N42" s="925"/>
      <c r="O42" s="925"/>
      <c r="P42" s="925"/>
      <c r="Q42" s="925"/>
      <c r="R42" s="925"/>
      <c r="S42" s="925"/>
      <c r="T42" s="925"/>
      <c r="U42" s="925"/>
      <c r="V42" s="926"/>
    </row>
    <row r="43" spans="1:23" ht="42.75" customHeight="1" x14ac:dyDescent="0.25">
      <c r="A43" s="251" t="s">
        <v>215</v>
      </c>
      <c r="B43" s="251" t="s">
        <v>293</v>
      </c>
      <c r="C43" s="251" t="s">
        <v>294</v>
      </c>
      <c r="D43" s="306" t="s">
        <v>288</v>
      </c>
      <c r="E43" s="306" t="s">
        <v>295</v>
      </c>
      <c r="F43" s="306" t="s">
        <v>296</v>
      </c>
      <c r="G43" s="306" t="s">
        <v>315</v>
      </c>
      <c r="H43" s="251" t="s">
        <v>27</v>
      </c>
      <c r="I43" s="251" t="s">
        <v>218</v>
      </c>
      <c r="J43" s="251" t="s">
        <v>219</v>
      </c>
      <c r="K43" s="251" t="s">
        <v>29</v>
      </c>
      <c r="L43" s="251" t="s">
        <v>298</v>
      </c>
      <c r="M43" s="252" t="s">
        <v>353</v>
      </c>
      <c r="N43" s="917" t="s">
        <v>354</v>
      </c>
      <c r="O43" s="917"/>
      <c r="P43" s="251" t="s">
        <v>316</v>
      </c>
      <c r="Q43" s="251" t="s">
        <v>220</v>
      </c>
      <c r="R43" s="251" t="s">
        <v>355</v>
      </c>
      <c r="S43" s="251" t="s">
        <v>356</v>
      </c>
      <c r="T43" s="917" t="s">
        <v>357</v>
      </c>
      <c r="U43" s="917"/>
      <c r="V43" s="251" t="s">
        <v>32</v>
      </c>
    </row>
    <row r="44" spans="1:23" s="105" customFormat="1" ht="28.5" customHeight="1" x14ac:dyDescent="0.3">
      <c r="A44" s="238" t="s">
        <v>383</v>
      </c>
      <c r="B44" s="69">
        <v>451</v>
      </c>
      <c r="C44" s="69">
        <v>5196.6952760000004</v>
      </c>
      <c r="D44" s="69">
        <v>5287</v>
      </c>
      <c r="E44" s="69">
        <v>36</v>
      </c>
      <c r="F44" s="69">
        <v>505.68505199999998</v>
      </c>
      <c r="G44" s="191">
        <v>5196.3149480000002</v>
      </c>
      <c r="H44" s="69">
        <v>5193.8964930000002</v>
      </c>
      <c r="I44" s="74">
        <v>0.99953458267556883</v>
      </c>
      <c r="J44" s="69">
        <v>2.4184549999999945</v>
      </c>
      <c r="K44" s="69">
        <v>5193.8964930000002</v>
      </c>
      <c r="L44" s="74">
        <v>0.99953458267556883</v>
      </c>
      <c r="M44" s="918" t="s">
        <v>302</v>
      </c>
      <c r="N44" s="918"/>
      <c r="O44" s="918"/>
      <c r="P44" s="69">
        <v>0</v>
      </c>
      <c r="Q44" s="726">
        <v>167.393427</v>
      </c>
      <c r="R44" s="381">
        <v>3.2213872460603594E-2</v>
      </c>
      <c r="S44" s="918" t="s">
        <v>302</v>
      </c>
      <c r="T44" s="918"/>
      <c r="U44" s="918"/>
      <c r="V44" s="191">
        <v>0</v>
      </c>
      <c r="W44" s="388"/>
    </row>
    <row r="45" spans="1:23" s="105" customFormat="1" ht="43.5" x14ac:dyDescent="0.3">
      <c r="A45" s="238" t="s">
        <v>384</v>
      </c>
      <c r="B45" s="69">
        <v>32864.457490999994</v>
      </c>
      <c r="C45" s="69">
        <v>33273.715759999999</v>
      </c>
      <c r="D45" s="69">
        <v>1700.01</v>
      </c>
      <c r="E45" s="69">
        <v>0</v>
      </c>
      <c r="F45" s="69">
        <v>1290.7396410000001</v>
      </c>
      <c r="G45" s="191">
        <v>33273.727849999996</v>
      </c>
      <c r="H45" s="69">
        <v>32546.993268669994</v>
      </c>
      <c r="I45" s="74">
        <v>0.9781589070931227</v>
      </c>
      <c r="J45" s="69">
        <v>726.73458133000895</v>
      </c>
      <c r="K45" s="69">
        <v>32546.993268669994</v>
      </c>
      <c r="L45" s="74">
        <v>0.9781589070931227</v>
      </c>
      <c r="M45" s="918" t="s">
        <v>302</v>
      </c>
      <c r="N45" s="918" t="s">
        <v>302</v>
      </c>
      <c r="O45" s="918" t="s">
        <v>302</v>
      </c>
      <c r="P45" s="69">
        <v>0</v>
      </c>
      <c r="Q45" s="726">
        <v>31678.023148250002</v>
      </c>
      <c r="R45" s="381">
        <v>0.95204310412877302</v>
      </c>
      <c r="S45" s="920" t="s">
        <v>302</v>
      </c>
      <c r="T45" s="920"/>
      <c r="U45" s="920"/>
      <c r="V45" s="191" t="e">
        <v>#REF!</v>
      </c>
      <c r="W45" s="388"/>
    </row>
    <row r="46" spans="1:23" s="105" customFormat="1" ht="40.5" customHeight="1" x14ac:dyDescent="0.3">
      <c r="A46" s="238" t="s">
        <v>385</v>
      </c>
      <c r="B46" s="69">
        <v>52469.541624000005</v>
      </c>
      <c r="C46" s="69">
        <v>52491.701011000005</v>
      </c>
      <c r="D46" s="69">
        <v>149</v>
      </c>
      <c r="E46" s="69">
        <v>0</v>
      </c>
      <c r="F46" s="69">
        <v>126.460285</v>
      </c>
      <c r="G46" s="191">
        <v>52492.081339000004</v>
      </c>
      <c r="H46" s="69">
        <v>44781.794921499997</v>
      </c>
      <c r="I46" s="74">
        <v>0.85311524670347749</v>
      </c>
      <c r="J46" s="69">
        <v>7710.2864175000068</v>
      </c>
      <c r="K46" s="69">
        <v>44781.794921499997</v>
      </c>
      <c r="L46" s="74">
        <v>0.85311524670347749</v>
      </c>
      <c r="M46" s="918" t="s">
        <v>302</v>
      </c>
      <c r="N46" s="918" t="s">
        <v>302</v>
      </c>
      <c r="O46" s="918" t="s">
        <v>302</v>
      </c>
      <c r="P46" s="69">
        <v>0</v>
      </c>
      <c r="Q46" s="726">
        <v>44709.184618059997</v>
      </c>
      <c r="R46" s="381">
        <v>0.85173198466494116</v>
      </c>
      <c r="S46" s="921" t="s">
        <v>302</v>
      </c>
      <c r="T46" s="922"/>
      <c r="U46" s="923"/>
      <c r="V46" s="191" t="e">
        <v>#REF!</v>
      </c>
      <c r="W46" s="388"/>
    </row>
    <row r="47" spans="1:23" s="106" customFormat="1" ht="24.75" x14ac:dyDescent="0.35">
      <c r="A47" s="240" t="s">
        <v>381</v>
      </c>
      <c r="B47" s="241">
        <v>85784.999114999999</v>
      </c>
      <c r="C47" s="242">
        <v>90962.112047000002</v>
      </c>
      <c r="D47" s="243">
        <v>7136.01</v>
      </c>
      <c r="E47" s="243">
        <v>36</v>
      </c>
      <c r="F47" s="243">
        <v>1922.884978</v>
      </c>
      <c r="G47" s="243">
        <v>90962.124136999992</v>
      </c>
      <c r="H47" s="242">
        <v>82522.684683169995</v>
      </c>
      <c r="I47" s="245">
        <v>0.90722029049014752</v>
      </c>
      <c r="J47" s="242">
        <v>8439.4394538299966</v>
      </c>
      <c r="K47" s="242">
        <v>82522.684683169995</v>
      </c>
      <c r="L47" s="246">
        <v>0.90722029049014752</v>
      </c>
      <c r="M47" s="919" t="s">
        <v>302</v>
      </c>
      <c r="N47" s="919"/>
      <c r="O47" s="919"/>
      <c r="P47" s="242">
        <v>0</v>
      </c>
      <c r="Q47" s="270">
        <v>76554.601193309994</v>
      </c>
      <c r="R47" s="253">
        <v>0.8416096470879405</v>
      </c>
      <c r="S47" s="919" t="s">
        <v>302</v>
      </c>
      <c r="T47" s="919"/>
      <c r="U47" s="919"/>
      <c r="V47" s="280" t="e">
        <v>#REF!</v>
      </c>
    </row>
    <row r="48" spans="1:23" ht="21" customHeight="1" x14ac:dyDescent="0.25">
      <c r="A48" s="927" t="s">
        <v>307</v>
      </c>
      <c r="B48" s="927"/>
      <c r="C48" s="927"/>
      <c r="D48" s="927"/>
      <c r="E48" s="927"/>
      <c r="F48" s="927"/>
      <c r="G48" s="927"/>
      <c r="H48" s="927"/>
      <c r="I48" s="927"/>
      <c r="J48" s="927"/>
      <c r="K48" s="927"/>
      <c r="L48" s="927"/>
      <c r="M48" s="927"/>
      <c r="N48" s="927"/>
      <c r="O48" s="927"/>
      <c r="P48" s="927"/>
      <c r="Q48" s="927"/>
      <c r="R48" s="927"/>
      <c r="S48" s="187"/>
      <c r="T48" s="187"/>
      <c r="U48" s="187"/>
    </row>
    <row r="49" spans="1:23" ht="18" customHeight="1" x14ac:dyDescent="0.35">
      <c r="B49" s="79"/>
      <c r="C49" s="79"/>
      <c r="D49" s="79"/>
      <c r="E49" s="79"/>
      <c r="F49" s="79"/>
      <c r="G49" s="190"/>
      <c r="H49" s="79"/>
      <c r="I49" s="146"/>
      <c r="J49" s="146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</row>
    <row r="50" spans="1:23" ht="17.25" x14ac:dyDescent="0.35">
      <c r="A50" s="217" t="s">
        <v>351</v>
      </c>
      <c r="B50" s="79"/>
      <c r="C50" s="79"/>
      <c r="D50" s="79"/>
      <c r="E50" s="79"/>
      <c r="F50" s="79"/>
      <c r="G50" s="79"/>
      <c r="H50" s="46"/>
      <c r="I50" s="146"/>
      <c r="J50" s="1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</row>
    <row r="51" spans="1:23" ht="25.5" customHeight="1" thickBot="1" x14ac:dyDescent="0.3">
      <c r="A51" s="924" t="s">
        <v>283</v>
      </c>
      <c r="B51" s="925"/>
      <c r="C51" s="925"/>
      <c r="D51" s="925"/>
      <c r="E51" s="925"/>
      <c r="F51" s="925"/>
      <c r="G51" s="925"/>
      <c r="H51" s="925"/>
      <c r="I51" s="925"/>
      <c r="J51" s="925"/>
      <c r="K51" s="925"/>
      <c r="L51" s="925"/>
      <c r="M51" s="925"/>
      <c r="N51" s="925"/>
      <c r="O51" s="925"/>
      <c r="P51" s="925"/>
      <c r="Q51" s="925"/>
      <c r="R51" s="925"/>
      <c r="S51" s="925"/>
      <c r="T51" s="925"/>
      <c r="U51" s="925"/>
      <c r="V51" s="926"/>
    </row>
    <row r="52" spans="1:23" ht="46.5" customHeight="1" x14ac:dyDescent="0.25">
      <c r="A52" s="251" t="s">
        <v>215</v>
      </c>
      <c r="B52" s="251" t="s">
        <v>293</v>
      </c>
      <c r="C52" s="251" t="s">
        <v>294</v>
      </c>
      <c r="D52" s="306" t="s">
        <v>288</v>
      </c>
      <c r="E52" s="306" t="s">
        <v>295</v>
      </c>
      <c r="F52" s="306" t="s">
        <v>296</v>
      </c>
      <c r="G52" s="306" t="s">
        <v>315</v>
      </c>
      <c r="H52" s="251" t="s">
        <v>27</v>
      </c>
      <c r="I52" s="251" t="s">
        <v>218</v>
      </c>
      <c r="J52" s="251" t="s">
        <v>219</v>
      </c>
      <c r="K52" s="251" t="s">
        <v>29</v>
      </c>
      <c r="L52" s="251" t="s">
        <v>298</v>
      </c>
      <c r="M52" s="252" t="s">
        <v>353</v>
      </c>
      <c r="N52" s="917" t="s">
        <v>354</v>
      </c>
      <c r="O52" s="917"/>
      <c r="P52" s="251" t="s">
        <v>316</v>
      </c>
      <c r="Q52" s="251" t="s">
        <v>220</v>
      </c>
      <c r="R52" s="251" t="s">
        <v>355</v>
      </c>
      <c r="S52" s="252" t="s">
        <v>356</v>
      </c>
      <c r="T52" s="917" t="s">
        <v>357</v>
      </c>
      <c r="U52" s="917"/>
      <c r="V52" s="251" t="s">
        <v>32</v>
      </c>
    </row>
    <row r="53" spans="1:23" s="104" customFormat="1" ht="84" customHeight="1" x14ac:dyDescent="0.25">
      <c r="A53" s="238" t="s">
        <v>386</v>
      </c>
      <c r="B53" s="197">
        <v>8905.6</v>
      </c>
      <c r="C53" s="197">
        <v>8905.6</v>
      </c>
      <c r="D53" s="197">
        <v>0</v>
      </c>
      <c r="E53" s="227">
        <v>0</v>
      </c>
      <c r="F53" s="227">
        <v>0</v>
      </c>
      <c r="G53" s="191">
        <v>8905.6</v>
      </c>
      <c r="H53" s="69">
        <v>8905.6</v>
      </c>
      <c r="I53" s="74">
        <v>1</v>
      </c>
      <c r="J53" s="198">
        <v>0</v>
      </c>
      <c r="K53" s="69">
        <v>8905.6</v>
      </c>
      <c r="L53" s="74">
        <v>1</v>
      </c>
      <c r="M53" s="939" t="s">
        <v>302</v>
      </c>
      <c r="N53" s="939"/>
      <c r="O53" s="939"/>
      <c r="P53" s="69">
        <v>0</v>
      </c>
      <c r="Q53" s="69">
        <v>8905.6</v>
      </c>
      <c r="R53" s="74">
        <v>1</v>
      </c>
      <c r="S53" s="939" t="s">
        <v>302</v>
      </c>
      <c r="T53" s="939"/>
      <c r="U53" s="939"/>
      <c r="V53" s="191" t="e">
        <v>#REF!</v>
      </c>
      <c r="W53" s="675"/>
    </row>
    <row r="54" spans="1:23" s="104" customFormat="1" ht="60" customHeight="1" x14ac:dyDescent="0.25">
      <c r="A54" s="238" t="s">
        <v>387</v>
      </c>
      <c r="B54" s="197">
        <v>9067</v>
      </c>
      <c r="C54" s="197">
        <v>0</v>
      </c>
      <c r="D54" s="197">
        <v>0</v>
      </c>
      <c r="E54" s="197">
        <v>0</v>
      </c>
      <c r="F54" s="197">
        <v>9067</v>
      </c>
      <c r="G54" s="191">
        <v>0</v>
      </c>
      <c r="H54" s="69">
        <v>0</v>
      </c>
      <c r="I54" s="74">
        <v>0</v>
      </c>
      <c r="J54" s="198">
        <v>0</v>
      </c>
      <c r="K54" s="69">
        <v>0</v>
      </c>
      <c r="L54" s="74">
        <v>0</v>
      </c>
      <c r="M54" s="939" t="s">
        <v>302</v>
      </c>
      <c r="N54" s="939"/>
      <c r="O54" s="939"/>
      <c r="P54" s="69">
        <v>0</v>
      </c>
      <c r="Q54" s="69">
        <v>0</v>
      </c>
      <c r="R54" s="74">
        <v>0</v>
      </c>
      <c r="S54" s="939" t="s">
        <v>302</v>
      </c>
      <c r="T54" s="939"/>
      <c r="U54" s="939"/>
      <c r="V54" s="191" t="e">
        <v>#REF!</v>
      </c>
    </row>
    <row r="55" spans="1:23" ht="24.75" x14ac:dyDescent="0.25">
      <c r="A55" s="240" t="s">
        <v>381</v>
      </c>
      <c r="B55" s="241">
        <v>17972.599999999999</v>
      </c>
      <c r="C55" s="242">
        <v>8905.6</v>
      </c>
      <c r="D55" s="242">
        <v>0</v>
      </c>
      <c r="E55" s="242">
        <v>0</v>
      </c>
      <c r="F55" s="242">
        <v>9067</v>
      </c>
      <c r="G55" s="242">
        <v>8905.5999999999985</v>
      </c>
      <c r="H55" s="244">
        <v>8905.6</v>
      </c>
      <c r="I55" s="245">
        <v>1.0000000000000002</v>
      </c>
      <c r="J55" s="244">
        <v>0</v>
      </c>
      <c r="K55" s="244">
        <v>8905.6</v>
      </c>
      <c r="L55" s="246">
        <v>1.0000000000000002</v>
      </c>
      <c r="M55" s="919" t="s">
        <v>302</v>
      </c>
      <c r="N55" s="919"/>
      <c r="O55" s="919"/>
      <c r="P55" s="244">
        <v>0</v>
      </c>
      <c r="Q55" s="243">
        <v>8905.6</v>
      </c>
      <c r="R55" s="246">
        <v>1.0000000000000002</v>
      </c>
      <c r="S55" s="919" t="s">
        <v>302</v>
      </c>
      <c r="T55" s="919"/>
      <c r="U55" s="919"/>
      <c r="V55" s="280" t="e">
        <v>#REF!</v>
      </c>
    </row>
    <row r="56" spans="1:23" ht="17.25" x14ac:dyDescent="0.35">
      <c r="A56" s="68" t="s">
        <v>307</v>
      </c>
      <c r="B56" s="68"/>
      <c r="C56" s="68"/>
      <c r="D56" s="68"/>
      <c r="E56" s="68"/>
      <c r="F56" s="68"/>
      <c r="G56" s="68"/>
      <c r="H56" s="68"/>
      <c r="I56" s="145"/>
      <c r="J56" s="145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</row>
    <row r="57" spans="1:23" ht="24.75" hidden="1" customHeight="1" x14ac:dyDescent="0.35">
      <c r="A57" s="68"/>
      <c r="B57" s="68"/>
      <c r="C57" s="68"/>
      <c r="D57" s="68"/>
      <c r="E57" s="68"/>
      <c r="F57" s="68"/>
      <c r="G57" s="68"/>
      <c r="H57" s="68"/>
      <c r="I57" s="145"/>
      <c r="J57" s="145"/>
      <c r="K57" s="155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</row>
    <row r="58" spans="1:23" ht="25.5" hidden="1" customHeight="1" x14ac:dyDescent="0.35">
      <c r="A58" s="68"/>
      <c r="B58" s="68"/>
      <c r="C58" s="68"/>
      <c r="D58" s="68"/>
      <c r="E58" s="68"/>
      <c r="F58" s="696"/>
      <c r="G58" s="68"/>
      <c r="H58" s="68"/>
      <c r="I58" s="145"/>
      <c r="J58" s="145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3" ht="18" hidden="1" customHeight="1" x14ac:dyDescent="0.25">
      <c r="A59" s="38" t="s">
        <v>388</v>
      </c>
      <c r="B59" s="39">
        <v>1508956.326322</v>
      </c>
      <c r="C59" s="39">
        <v>1231063.7266020004</v>
      </c>
      <c r="D59" s="39">
        <v>66872.142829999997</v>
      </c>
      <c r="E59" s="39">
        <v>16673.066415000001</v>
      </c>
      <c r="F59" s="39">
        <v>328091.64566599997</v>
      </c>
      <c r="G59" s="39">
        <v>1231063.7570710001</v>
      </c>
      <c r="H59" s="39">
        <v>1199164.44084296</v>
      </c>
      <c r="I59" s="39"/>
      <c r="J59" s="39">
        <v>31899.316228039999</v>
      </c>
      <c r="K59" s="39">
        <v>1199164.44084296</v>
      </c>
      <c r="L59" s="39"/>
      <c r="M59" s="39"/>
      <c r="N59" s="39"/>
      <c r="O59" s="39"/>
      <c r="P59" s="39">
        <v>0</v>
      </c>
      <c r="Q59" s="39">
        <v>822805.63772783999</v>
      </c>
      <c r="S59" s="39"/>
      <c r="T59" s="39"/>
      <c r="U59" s="39"/>
    </row>
    <row r="60" spans="1:23" s="286" customFormat="1" ht="21" hidden="1" customHeight="1" x14ac:dyDescent="0.25">
      <c r="A60" s="288" t="s">
        <v>389</v>
      </c>
      <c r="B60" s="289">
        <v>1508956.326322</v>
      </c>
      <c r="C60" s="289">
        <v>1231063.726602</v>
      </c>
      <c r="D60" s="289">
        <v>66872.142829999997</v>
      </c>
      <c r="E60" s="289">
        <v>16673.076415</v>
      </c>
      <c r="F60" s="289">
        <v>328091.64775600011</v>
      </c>
      <c r="G60" s="289">
        <v>1231063.744981</v>
      </c>
      <c r="H60" s="290">
        <v>1199164.44084296</v>
      </c>
      <c r="I60" s="291"/>
      <c r="J60" s="289">
        <v>31899.304138039937</v>
      </c>
      <c r="K60" s="289">
        <v>1199164.44084296</v>
      </c>
      <c r="L60" s="292"/>
      <c r="M60" s="293"/>
      <c r="N60" s="288"/>
      <c r="O60" s="288"/>
      <c r="P60" s="289"/>
      <c r="Q60" s="289">
        <v>822805.63772784011</v>
      </c>
      <c r="R60" s="289"/>
      <c r="S60" s="294"/>
      <c r="T60" s="295"/>
      <c r="U60" s="295"/>
      <c r="V60" s="289"/>
    </row>
    <row r="61" spans="1:23" ht="15" hidden="1" customHeight="1" x14ac:dyDescent="0.25">
      <c r="A61" s="171" t="s">
        <v>140</v>
      </c>
      <c r="B61" s="163">
        <v>0</v>
      </c>
      <c r="C61" s="163">
        <v>0</v>
      </c>
      <c r="D61" s="163">
        <v>0</v>
      </c>
      <c r="E61" s="163">
        <v>-9.9999999983992893E-3</v>
      </c>
      <c r="F61" s="163">
        <v>-2.0900001400150359E-3</v>
      </c>
      <c r="G61" s="163">
        <v>1.2090000091120601E-2</v>
      </c>
      <c r="H61" s="287">
        <v>0</v>
      </c>
      <c r="I61" s="164"/>
      <c r="J61" s="163">
        <v>1.209000006201677E-2</v>
      </c>
      <c r="K61" s="172">
        <v>0</v>
      </c>
      <c r="L61" s="172"/>
      <c r="M61" s="163"/>
      <c r="N61" s="163"/>
      <c r="O61" s="163"/>
      <c r="P61" s="163"/>
      <c r="Q61" s="172">
        <v>0</v>
      </c>
      <c r="R61" s="173"/>
      <c r="S61" s="151"/>
      <c r="T61" s="151"/>
      <c r="U61" s="151"/>
      <c r="V61" s="173"/>
    </row>
    <row r="62" spans="1:23" ht="64.5" customHeight="1" x14ac:dyDescent="0.25">
      <c r="A62" s="48"/>
      <c r="B62" s="49"/>
      <c r="C62" s="49"/>
      <c r="D62" s="49"/>
      <c r="E62" s="49"/>
      <c r="F62" s="49"/>
      <c r="G62" s="49"/>
      <c r="H62" s="49"/>
      <c r="I62" s="148"/>
      <c r="J62" s="148"/>
      <c r="K62" s="49"/>
      <c r="L62" s="52"/>
      <c r="M62" s="53"/>
      <c r="N62" s="50"/>
      <c r="O62" s="50"/>
      <c r="P62" s="49"/>
      <c r="Q62" s="425"/>
      <c r="R62" s="54"/>
      <c r="S62" s="50"/>
      <c r="T62" s="50"/>
      <c r="U62" s="50"/>
      <c r="V62" s="54"/>
    </row>
    <row r="63" spans="1:23" ht="64.5" customHeight="1" x14ac:dyDescent="0.25">
      <c r="A63" s="51"/>
      <c r="B63" s="55"/>
      <c r="C63" s="55"/>
      <c r="D63" s="55"/>
      <c r="E63" s="55"/>
      <c r="F63" s="55"/>
      <c r="G63" s="39"/>
      <c r="H63" s="39"/>
      <c r="I63" s="224"/>
      <c r="J63" s="55"/>
      <c r="K63" s="55"/>
      <c r="L63" s="56"/>
      <c r="M63" s="78"/>
      <c r="N63" s="78"/>
      <c r="O63" s="78"/>
      <c r="P63" s="55"/>
      <c r="Q63" s="55"/>
      <c r="R63" s="54"/>
      <c r="S63" s="78"/>
      <c r="T63" s="78"/>
      <c r="U63" s="78"/>
      <c r="V63" s="54"/>
    </row>
    <row r="64" spans="1:23" ht="64.5" customHeight="1" x14ac:dyDescent="0.3">
      <c r="B64" s="41"/>
      <c r="H64" s="112"/>
      <c r="M64" s="40"/>
    </row>
    <row r="65" spans="1:22" ht="64.5" customHeight="1" x14ac:dyDescent="0.3">
      <c r="B65" s="42"/>
      <c r="C65" s="42"/>
      <c r="G65" s="42"/>
    </row>
    <row r="66" spans="1:22" ht="64.5" customHeight="1" x14ac:dyDescent="0.25"/>
    <row r="69" spans="1:22" ht="17.25" x14ac:dyDescent="0.35">
      <c r="A69" s="79"/>
      <c r="B69" s="79"/>
      <c r="C69" s="79"/>
      <c r="D69" s="79"/>
      <c r="E69" s="79"/>
      <c r="F69" s="79"/>
      <c r="G69" s="79"/>
      <c r="H69" s="79"/>
      <c r="I69" s="146"/>
      <c r="J69" s="146"/>
      <c r="K69" s="79"/>
      <c r="L69" s="79"/>
      <c r="M69" s="79"/>
      <c r="N69" s="79"/>
      <c r="O69" s="79"/>
      <c r="P69" s="79"/>
      <c r="Q69" s="79"/>
      <c r="R69" s="79"/>
      <c r="S69" s="57"/>
      <c r="T69" s="58"/>
      <c r="U69" s="58"/>
      <c r="V69" s="79"/>
    </row>
    <row r="70" spans="1:22" ht="24.75" x14ac:dyDescent="0.3">
      <c r="A70" s="59"/>
      <c r="B70" s="58"/>
      <c r="C70" s="58"/>
      <c r="D70" s="59"/>
      <c r="E70" s="59"/>
      <c r="F70" s="59"/>
      <c r="G70" s="60"/>
      <c r="H70" s="60"/>
      <c r="I70" s="147"/>
      <c r="J70" s="147"/>
      <c r="K70" s="60"/>
      <c r="L70" s="61"/>
      <c r="M70" s="61"/>
      <c r="N70" s="61"/>
      <c r="O70" s="61"/>
      <c r="P70" s="61"/>
      <c r="Q70" s="61"/>
      <c r="R70" s="62"/>
      <c r="S70" s="57"/>
      <c r="T70" s="58"/>
      <c r="U70" s="58"/>
      <c r="V70" s="62"/>
    </row>
    <row r="71" spans="1:22" ht="24.75" x14ac:dyDescent="0.3">
      <c r="A71" s="59"/>
      <c r="B71" s="58"/>
      <c r="C71" s="58"/>
      <c r="D71" s="59"/>
      <c r="E71" s="59"/>
      <c r="F71" s="59"/>
      <c r="G71" s="63"/>
      <c r="H71" s="63"/>
      <c r="I71" s="148"/>
      <c r="J71" s="148"/>
      <c r="K71" s="63"/>
      <c r="L71" s="64"/>
      <c r="M71" s="64"/>
      <c r="N71" s="64"/>
      <c r="O71" s="64"/>
      <c r="P71" s="64"/>
      <c r="Q71" s="64"/>
      <c r="R71" s="52"/>
      <c r="S71" s="57"/>
      <c r="T71" s="58"/>
      <c r="U71" s="58"/>
      <c r="V71" s="52"/>
    </row>
    <row r="72" spans="1:22" ht="24.75" x14ac:dyDescent="0.3">
      <c r="A72" s="59"/>
      <c r="B72" s="58"/>
      <c r="C72" s="58"/>
      <c r="D72" s="59"/>
      <c r="E72" s="59"/>
      <c r="F72" s="59"/>
      <c r="G72" s="65"/>
      <c r="H72" s="65"/>
      <c r="I72" s="150"/>
      <c r="J72" s="150"/>
      <c r="K72" s="65"/>
      <c r="L72" s="66"/>
      <c r="M72" s="66"/>
      <c r="N72" s="66"/>
      <c r="O72" s="66"/>
      <c r="P72" s="66"/>
      <c r="Q72" s="66"/>
      <c r="R72" s="54"/>
      <c r="S72" s="57"/>
      <c r="T72" s="58"/>
      <c r="U72" s="58"/>
      <c r="V72" s="54"/>
    </row>
    <row r="73" spans="1:22" ht="24.75" x14ac:dyDescent="0.3">
      <c r="A73" s="59"/>
      <c r="B73" s="58"/>
      <c r="C73" s="58"/>
      <c r="D73" s="59"/>
      <c r="E73" s="59"/>
      <c r="F73" s="59"/>
      <c r="G73" s="60"/>
      <c r="H73" s="60"/>
      <c r="I73" s="147"/>
      <c r="J73" s="147"/>
      <c r="K73" s="60"/>
      <c r="L73" s="61"/>
      <c r="M73" s="61"/>
      <c r="N73" s="61"/>
      <c r="O73" s="61"/>
      <c r="P73" s="61"/>
      <c r="Q73" s="61"/>
      <c r="R73" s="62"/>
      <c r="S73" s="57"/>
      <c r="T73" s="58"/>
      <c r="U73" s="58"/>
      <c r="V73" s="62"/>
    </row>
    <row r="74" spans="1:22" ht="24.75" x14ac:dyDescent="0.3">
      <c r="A74" s="59"/>
      <c r="B74" s="58"/>
      <c r="C74" s="58"/>
      <c r="D74" s="59"/>
      <c r="E74" s="59"/>
      <c r="F74" s="59"/>
      <c r="G74" s="63"/>
      <c r="H74" s="63"/>
      <c r="I74" s="148"/>
      <c r="J74" s="148"/>
      <c r="K74" s="63"/>
      <c r="L74" s="64"/>
      <c r="M74" s="64"/>
      <c r="N74" s="64"/>
      <c r="O74" s="64"/>
      <c r="P74" s="64"/>
      <c r="Q74" s="64"/>
      <c r="R74" s="52"/>
      <c r="S74" s="57"/>
      <c r="T74" s="58"/>
      <c r="U74" s="58"/>
      <c r="V74" s="52"/>
    </row>
    <row r="75" spans="1:22" ht="24.75" x14ac:dyDescent="0.3">
      <c r="A75" s="59"/>
      <c r="B75" s="58"/>
      <c r="C75" s="58"/>
      <c r="D75" s="59"/>
      <c r="E75" s="59"/>
      <c r="F75" s="59"/>
      <c r="G75" s="63"/>
      <c r="H75" s="63"/>
      <c r="I75" s="148"/>
      <c r="J75" s="148"/>
      <c r="K75" s="63"/>
      <c r="L75" s="64"/>
      <c r="M75" s="64"/>
      <c r="N75" s="64"/>
      <c r="O75" s="64"/>
      <c r="P75" s="64"/>
      <c r="Q75" s="64"/>
      <c r="R75" s="52"/>
      <c r="S75" s="57"/>
      <c r="T75" s="58"/>
      <c r="U75" s="58"/>
      <c r="V75" s="52"/>
    </row>
    <row r="76" spans="1:22" ht="24.75" x14ac:dyDescent="0.3">
      <c r="A76" s="59"/>
      <c r="B76" s="58"/>
      <c r="C76" s="58"/>
      <c r="D76" s="59"/>
      <c r="E76" s="59"/>
      <c r="F76" s="59"/>
      <c r="G76" s="63"/>
      <c r="H76" s="63"/>
      <c r="I76" s="148"/>
      <c r="J76" s="148"/>
      <c r="K76" s="63"/>
      <c r="L76" s="64"/>
      <c r="M76" s="64"/>
      <c r="N76" s="64"/>
      <c r="O76" s="64"/>
      <c r="P76" s="64"/>
      <c r="Q76" s="64"/>
      <c r="R76" s="52"/>
      <c r="S76" s="57"/>
      <c r="T76" s="58"/>
      <c r="U76" s="58"/>
      <c r="V76" s="52"/>
    </row>
    <row r="77" spans="1:22" ht="24.75" x14ac:dyDescent="0.3">
      <c r="A77" s="59"/>
      <c r="B77" s="58"/>
      <c r="C77" s="58"/>
      <c r="D77" s="59"/>
      <c r="E77" s="59"/>
      <c r="F77" s="59"/>
      <c r="G77" s="63"/>
      <c r="H77" s="63"/>
      <c r="I77" s="148"/>
      <c r="J77" s="148"/>
      <c r="K77" s="63"/>
      <c r="L77" s="64"/>
      <c r="M77" s="64"/>
      <c r="N77" s="64"/>
      <c r="O77" s="64"/>
      <c r="P77" s="64"/>
      <c r="Q77" s="64"/>
      <c r="R77" s="52"/>
      <c r="S77" s="57"/>
      <c r="T77" s="58"/>
      <c r="U77" s="58"/>
      <c r="V77" s="52"/>
    </row>
    <row r="78" spans="1:22" ht="24.75" x14ac:dyDescent="0.3">
      <c r="A78" s="59"/>
      <c r="B78" s="58"/>
      <c r="C78" s="58"/>
      <c r="D78" s="59"/>
      <c r="E78" s="59"/>
      <c r="F78" s="59"/>
      <c r="G78" s="63"/>
      <c r="H78" s="63"/>
      <c r="I78" s="148"/>
      <c r="J78" s="148"/>
      <c r="K78" s="63"/>
      <c r="L78" s="64"/>
      <c r="M78" s="64"/>
      <c r="N78" s="64"/>
      <c r="O78" s="64"/>
      <c r="P78" s="64"/>
      <c r="Q78" s="64"/>
      <c r="R78" s="52"/>
      <c r="S78" s="57"/>
      <c r="T78" s="58"/>
      <c r="U78" s="58"/>
      <c r="V78" s="52"/>
    </row>
    <row r="79" spans="1:22" ht="24.75" x14ac:dyDescent="0.3">
      <c r="A79" s="59"/>
      <c r="B79" s="58"/>
      <c r="C79" s="58"/>
      <c r="D79" s="59"/>
      <c r="E79" s="59"/>
      <c r="F79" s="59"/>
      <c r="G79" s="65"/>
      <c r="H79" s="65"/>
      <c r="I79" s="150"/>
      <c r="J79" s="150"/>
      <c r="K79" s="65"/>
      <c r="L79" s="66"/>
      <c r="M79" s="66"/>
      <c r="N79" s="66"/>
      <c r="O79" s="66"/>
      <c r="P79" s="66"/>
      <c r="Q79" s="66"/>
      <c r="R79" s="54"/>
      <c r="S79" s="57"/>
      <c r="T79" s="58"/>
      <c r="U79" s="58"/>
      <c r="V79" s="54"/>
    </row>
    <row r="80" spans="1:22" ht="24.75" x14ac:dyDescent="0.3">
      <c r="A80" s="59"/>
      <c r="B80" s="58"/>
      <c r="C80" s="58"/>
      <c r="D80" s="59"/>
      <c r="E80" s="59"/>
      <c r="F80" s="59"/>
      <c r="G80" s="63"/>
      <c r="H80" s="63"/>
      <c r="I80" s="148"/>
      <c r="J80" s="148"/>
      <c r="K80" s="63"/>
      <c r="L80" s="64"/>
      <c r="M80" s="64"/>
      <c r="N80" s="64"/>
      <c r="O80" s="64"/>
      <c r="P80" s="64"/>
      <c r="Q80" s="64"/>
      <c r="R80" s="52"/>
      <c r="S80" s="57"/>
      <c r="T80" s="58"/>
      <c r="U80" s="58"/>
      <c r="V80" s="52"/>
    </row>
    <row r="81" spans="1:22" ht="24.75" x14ac:dyDescent="0.3">
      <c r="A81" s="59"/>
      <c r="B81" s="58"/>
      <c r="C81" s="58"/>
      <c r="D81" s="59"/>
      <c r="E81" s="59"/>
      <c r="F81" s="59"/>
      <c r="G81" s="63"/>
      <c r="H81" s="63"/>
      <c r="I81" s="148"/>
      <c r="J81" s="148"/>
      <c r="K81" s="63"/>
      <c r="L81" s="64"/>
      <c r="M81" s="64"/>
      <c r="N81" s="64"/>
      <c r="O81" s="64"/>
      <c r="P81" s="64"/>
      <c r="Q81" s="64"/>
      <c r="R81" s="52"/>
      <c r="S81" s="57"/>
      <c r="T81" s="58"/>
      <c r="U81" s="58"/>
      <c r="V81" s="52"/>
    </row>
    <row r="82" spans="1:22" ht="24.75" x14ac:dyDescent="0.3">
      <c r="A82" s="59"/>
      <c r="B82" s="58"/>
      <c r="C82" s="58"/>
      <c r="D82" s="59"/>
      <c r="E82" s="59"/>
      <c r="F82" s="59"/>
      <c r="G82" s="60"/>
      <c r="H82" s="60"/>
      <c r="I82" s="147"/>
      <c r="J82" s="147"/>
      <c r="K82" s="60"/>
      <c r="L82" s="61"/>
      <c r="M82" s="61"/>
      <c r="N82" s="61"/>
      <c r="O82" s="61"/>
      <c r="P82" s="61"/>
      <c r="Q82" s="61"/>
      <c r="R82" s="62"/>
      <c r="S82" s="57"/>
      <c r="T82" s="58"/>
      <c r="U82" s="58"/>
      <c r="V82" s="62"/>
    </row>
    <row r="83" spans="1:22" ht="24.75" x14ac:dyDescent="0.3">
      <c r="A83" s="59"/>
      <c r="B83" s="58"/>
      <c r="C83" s="58"/>
      <c r="D83" s="59"/>
      <c r="E83" s="59"/>
      <c r="F83" s="59"/>
      <c r="G83" s="63"/>
      <c r="H83" s="63"/>
      <c r="I83" s="148"/>
      <c r="J83" s="148"/>
      <c r="K83" s="63"/>
      <c r="L83" s="64"/>
      <c r="M83" s="64"/>
      <c r="N83" s="64"/>
      <c r="O83" s="64"/>
      <c r="P83" s="64"/>
      <c r="Q83" s="64"/>
      <c r="R83" s="52"/>
      <c r="S83" s="57"/>
      <c r="T83" s="58"/>
      <c r="U83" s="58"/>
      <c r="V83" s="52"/>
    </row>
  </sheetData>
  <mergeCells count="38">
    <mergeCell ref="N52:O52"/>
    <mergeCell ref="A1:V1"/>
    <mergeCell ref="M55:O55"/>
    <mergeCell ref="S55:U55"/>
    <mergeCell ref="M38:O38"/>
    <mergeCell ref="S38:U38"/>
    <mergeCell ref="M53:O53"/>
    <mergeCell ref="M54:O54"/>
    <mergeCell ref="S53:U53"/>
    <mergeCell ref="S54:U54"/>
    <mergeCell ref="M45:O45"/>
    <mergeCell ref="M46:O46"/>
    <mergeCell ref="M47:O47"/>
    <mergeCell ref="S44:U44"/>
    <mergeCell ref="N43:O43"/>
    <mergeCell ref="A48:R48"/>
    <mergeCell ref="T43:U43"/>
    <mergeCell ref="N23:O23"/>
    <mergeCell ref="N33:O33"/>
    <mergeCell ref="T23:U23"/>
    <mergeCell ref="T33:U33"/>
    <mergeCell ref="A40:R40"/>
    <mergeCell ref="A4:V4"/>
    <mergeCell ref="A2:V3"/>
    <mergeCell ref="A5:V5"/>
    <mergeCell ref="T52:U52"/>
    <mergeCell ref="M44:O44"/>
    <mergeCell ref="S47:U47"/>
    <mergeCell ref="S45:U45"/>
    <mergeCell ref="S46:U46"/>
    <mergeCell ref="A51:V51"/>
    <mergeCell ref="A32:V32"/>
    <mergeCell ref="A42:V42"/>
    <mergeCell ref="N7:O7"/>
    <mergeCell ref="A30:R30"/>
    <mergeCell ref="T7:U7"/>
    <mergeCell ref="A6:V6"/>
    <mergeCell ref="A22:V22"/>
  </mergeCells>
  <conditionalFormatting sqref="O8:O19">
    <cfRule type="cellIs" dxfId="36" priority="37" operator="greaterThan">
      <formula>0.99</formula>
    </cfRule>
    <cfRule type="cellIs" dxfId="35" priority="38" operator="lessThan">
      <formula>0.7</formula>
    </cfRule>
    <cfRule type="cellIs" dxfId="34" priority="39" operator="between">
      <formula>0.7</formula>
      <formula>0.99</formula>
    </cfRule>
  </conditionalFormatting>
  <conditionalFormatting sqref="O24:O29">
    <cfRule type="cellIs" dxfId="33" priority="79" operator="greaterThan">
      <formula>0.99</formula>
    </cfRule>
    <cfRule type="cellIs" dxfId="32" priority="80" operator="lessThan">
      <formula>0.7</formula>
    </cfRule>
    <cfRule type="cellIs" dxfId="31" priority="81" operator="between">
      <formula>0.7</formula>
      <formula>0.99</formula>
    </cfRule>
  </conditionalFormatting>
  <conditionalFormatting sqref="O34:O37">
    <cfRule type="cellIs" dxfId="30" priority="19" operator="greaterThan">
      <formula>0.99</formula>
    </cfRule>
    <cfRule type="cellIs" dxfId="29" priority="20" operator="lessThan">
      <formula>0.7</formula>
    </cfRule>
    <cfRule type="cellIs" dxfId="28" priority="21" operator="between">
      <formula>0.7</formula>
      <formula>0.99</formula>
    </cfRule>
  </conditionalFormatting>
  <conditionalFormatting sqref="O39">
    <cfRule type="cellIs" dxfId="27" priority="10" operator="greaterThan">
      <formula>0.99</formula>
    </cfRule>
    <cfRule type="cellIs" dxfId="26" priority="11" operator="lessThan">
      <formula>0.7</formula>
    </cfRule>
    <cfRule type="cellIs" dxfId="25" priority="12" operator="between">
      <formula>0.7</formula>
      <formula>0.99</formula>
    </cfRule>
  </conditionalFormatting>
  <conditionalFormatting sqref="U8:U11 U13:U15">
    <cfRule type="cellIs" dxfId="24" priority="28" stopIfTrue="1" operator="greaterThan">
      <formula>0.99</formula>
    </cfRule>
    <cfRule type="cellIs" dxfId="23" priority="29" stopIfTrue="1" operator="lessThan">
      <formula>0.7</formula>
    </cfRule>
    <cfRule type="cellIs" dxfId="22" priority="30" stopIfTrue="1" operator="between">
      <formula>0.7</formula>
      <formula>0.99</formula>
    </cfRule>
  </conditionalFormatting>
  <conditionalFormatting sqref="U12">
    <cfRule type="cellIs" dxfId="21" priority="4" operator="greaterThan">
      <formula>0.99</formula>
    </cfRule>
    <cfRule type="cellIs" dxfId="20" priority="5" operator="lessThan">
      <formula>0.7</formula>
    </cfRule>
    <cfRule type="cellIs" dxfId="19" priority="6" operator="between">
      <formula>0.7</formula>
      <formula>0.99</formula>
    </cfRule>
  </conditionalFormatting>
  <conditionalFormatting sqref="U16:U19">
    <cfRule type="cellIs" dxfId="18" priority="40" operator="greaterThan">
      <formula>0.99</formula>
    </cfRule>
    <cfRule type="cellIs" dxfId="17" priority="41" operator="lessThan">
      <formula>0.7</formula>
    </cfRule>
    <cfRule type="cellIs" dxfId="16" priority="42" operator="between">
      <formula>0.7</formula>
      <formula>0.99</formula>
    </cfRule>
  </conditionalFormatting>
  <conditionalFormatting sqref="U25:U29">
    <cfRule type="cellIs" dxfId="15" priority="16" operator="greaterThan">
      <formula>0.99</formula>
    </cfRule>
    <cfRule type="cellIs" dxfId="14" priority="17" operator="lessThan">
      <formula>0.7</formula>
    </cfRule>
    <cfRule type="cellIs" dxfId="13" priority="18" operator="between">
      <formula>0.7</formula>
      <formula>0.99</formula>
    </cfRule>
  </conditionalFormatting>
  <conditionalFormatting sqref="U34:U37">
    <cfRule type="cellIs" dxfId="12" priority="103" operator="greaterThan">
      <formula>0.99</formula>
    </cfRule>
    <cfRule type="cellIs" dxfId="11" priority="104" operator="lessThan">
      <formula>0.7</formula>
    </cfRule>
    <cfRule type="cellIs" dxfId="10" priority="105" operator="between">
      <formula>0.7</formula>
      <formula>0.99</formula>
    </cfRule>
  </conditionalFormatting>
  <conditionalFormatting sqref="U39">
    <cfRule type="cellIs" dxfId="9" priority="13" operator="greaterThan">
      <formula>0.99</formula>
    </cfRule>
    <cfRule type="cellIs" dxfId="8" priority="14" operator="lessThan">
      <formula>0.7</formula>
    </cfRule>
    <cfRule type="cellIs" dxfId="7" priority="15" operator="between">
      <formula>0.7</formula>
      <formula>0.99</formula>
    </cfRule>
  </conditionalFormatting>
  <conditionalFormatting sqref="U24">
    <cfRule type="cellIs" dxfId="6" priority="1" operator="greaterThan">
      <formula>0.99</formula>
    </cfRule>
    <cfRule type="cellIs" dxfId="5" priority="2" operator="lessThan">
      <formula>0.7</formula>
    </cfRule>
    <cfRule type="cellIs" dxfId="4" priority="3" operator="between">
      <formula>0.7</formula>
      <formula>0.99</formula>
    </cfRule>
  </conditionalFormatting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49" orientation="landscape" r:id="rId1"/>
  <rowBreaks count="2" manualBreakCount="2">
    <brk id="20" max="19" man="1"/>
    <brk id="30" max="1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4"/>
  <dimension ref="A3:M17"/>
  <sheetViews>
    <sheetView workbookViewId="0">
      <selection activeCell="L8" sqref="L8"/>
    </sheetView>
  </sheetViews>
  <sheetFormatPr baseColWidth="10" defaultColWidth="9.140625" defaultRowHeight="15" x14ac:dyDescent="0.25"/>
  <cols>
    <col min="1" max="1" width="26.140625" customWidth="1"/>
    <col min="2" max="2" width="21.140625" customWidth="1"/>
    <col min="3" max="3" width="19.5703125" bestFit="1" customWidth="1"/>
    <col min="4" max="4" width="14.85546875" bestFit="1" customWidth="1"/>
    <col min="5" max="5" width="16.42578125" customWidth="1"/>
    <col min="6" max="6" width="14.7109375" bestFit="1" customWidth="1"/>
    <col min="7" max="7" width="16.42578125" customWidth="1"/>
    <col min="8" max="8" width="14.140625" customWidth="1"/>
    <col min="9" max="9" width="20.7109375" customWidth="1"/>
    <col min="10" max="10" width="14.7109375" customWidth="1"/>
    <col min="11" max="11" width="14.5703125" customWidth="1"/>
    <col min="12" max="12" width="18.42578125" customWidth="1"/>
    <col min="13" max="13" width="12.42578125" customWidth="1"/>
  </cols>
  <sheetData>
    <row r="3" spans="1:13" ht="19.5" thickBot="1" x14ac:dyDescent="0.3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ht="42" customHeight="1" thickBot="1" x14ac:dyDescent="0.3">
      <c r="A4" s="943" t="s">
        <v>466</v>
      </c>
      <c r="B4" s="944"/>
      <c r="C4" s="944"/>
      <c r="D4" s="944"/>
      <c r="E4" s="944"/>
      <c r="F4" s="944"/>
      <c r="G4" s="944"/>
      <c r="H4" s="944"/>
      <c r="I4" s="944"/>
      <c r="J4" s="944"/>
      <c r="K4" s="944"/>
      <c r="L4" s="944"/>
      <c r="M4" s="944"/>
    </row>
    <row r="5" spans="1:13" ht="24.75" customHeight="1" thickBot="1" x14ac:dyDescent="0.3">
      <c r="A5" s="948" t="s">
        <v>291</v>
      </c>
      <c r="B5" s="948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 ht="48" customHeight="1" thickBot="1" x14ac:dyDescent="0.3">
      <c r="A6" s="376" t="s">
        <v>467</v>
      </c>
      <c r="B6" s="377" t="s">
        <v>21</v>
      </c>
      <c r="C6" s="377" t="s">
        <v>216</v>
      </c>
      <c r="D6" s="377" t="s">
        <v>296</v>
      </c>
      <c r="E6" s="377" t="s">
        <v>217</v>
      </c>
      <c r="F6" s="377" t="s">
        <v>27</v>
      </c>
      <c r="G6" s="377" t="s">
        <v>218</v>
      </c>
      <c r="H6" s="377" t="s">
        <v>285</v>
      </c>
      <c r="I6" s="377" t="s">
        <v>453</v>
      </c>
      <c r="J6" s="377" t="s">
        <v>468</v>
      </c>
      <c r="K6" s="377" t="s">
        <v>469</v>
      </c>
      <c r="L6" s="377" t="s">
        <v>30</v>
      </c>
      <c r="M6" s="378" t="s">
        <v>221</v>
      </c>
    </row>
    <row r="7" spans="1:13" ht="87" customHeight="1" x14ac:dyDescent="0.25">
      <c r="A7" s="206" t="s">
        <v>470</v>
      </c>
      <c r="B7" s="945" t="s">
        <v>466</v>
      </c>
      <c r="C7" s="209">
        <v>8920.2682839999998</v>
      </c>
      <c r="D7" s="209">
        <v>1090.26174567</v>
      </c>
      <c r="E7" s="209">
        <v>7830.0065383299998</v>
      </c>
      <c r="F7" s="209">
        <v>7746.3220010000005</v>
      </c>
      <c r="G7" s="221">
        <v>0.9893123285503862</v>
      </c>
      <c r="H7" s="213">
        <v>83.68453732999933</v>
      </c>
      <c r="I7" s="209">
        <v>7746.3220010000005</v>
      </c>
      <c r="J7" s="207">
        <v>0.9893123285503862</v>
      </c>
      <c r="K7" s="209">
        <v>83.68453732999933</v>
      </c>
      <c r="L7" s="209">
        <v>6725.0825000000004</v>
      </c>
      <c r="M7" s="208">
        <v>0.85888593669480384</v>
      </c>
    </row>
    <row r="8" spans="1:13" ht="107.25" customHeight="1" x14ac:dyDescent="0.25">
      <c r="A8" s="200" t="s">
        <v>471</v>
      </c>
      <c r="B8" s="946"/>
      <c r="C8" s="210">
        <v>10400.034</v>
      </c>
      <c r="D8" s="211">
        <v>153.05743433000001</v>
      </c>
      <c r="E8" s="209">
        <v>10246.97656567</v>
      </c>
      <c r="F8" s="211">
        <v>10181.536722999999</v>
      </c>
      <c r="G8" s="222">
        <v>0.99361374135574376</v>
      </c>
      <c r="H8" s="214">
        <v>65.439842670000871</v>
      </c>
      <c r="I8" s="210">
        <v>10181.536722999999</v>
      </c>
      <c r="J8" s="102">
        <v>0.99361374135574376</v>
      </c>
      <c r="K8" s="210">
        <v>65.439842670000871</v>
      </c>
      <c r="L8" s="210">
        <v>5336.1232251000001</v>
      </c>
      <c r="M8" s="201">
        <v>0.52075099332005714</v>
      </c>
    </row>
    <row r="9" spans="1:13" ht="48" customHeight="1" x14ac:dyDescent="0.25">
      <c r="A9" s="200" t="s">
        <v>472</v>
      </c>
      <c r="B9" s="946"/>
      <c r="C9" s="210">
        <v>14368.420725</v>
      </c>
      <c r="D9" s="210">
        <v>0</v>
      </c>
      <c r="E9" s="209">
        <v>14368.420725</v>
      </c>
      <c r="F9" s="210">
        <v>14368.420725</v>
      </c>
      <c r="G9" s="222">
        <v>1</v>
      </c>
      <c r="H9" s="214">
        <v>0</v>
      </c>
      <c r="I9" s="210">
        <v>14368.420725</v>
      </c>
      <c r="J9" s="102">
        <v>1</v>
      </c>
      <c r="K9" s="210">
        <v>0</v>
      </c>
      <c r="L9" s="210">
        <v>14272.760725</v>
      </c>
      <c r="M9" s="201">
        <v>0.99334234417053513</v>
      </c>
    </row>
    <row r="10" spans="1:13" ht="45" customHeight="1" thickBot="1" x14ac:dyDescent="0.3">
      <c r="A10" s="203" t="s">
        <v>473</v>
      </c>
      <c r="B10" s="947"/>
      <c r="C10" s="212">
        <v>13158.276991000001</v>
      </c>
      <c r="D10" s="212">
        <v>593.06961100000001</v>
      </c>
      <c r="E10" s="209">
        <v>12565.20738</v>
      </c>
      <c r="F10" s="212">
        <v>12482.55913491</v>
      </c>
      <c r="G10" s="223">
        <v>0.99342245276257424</v>
      </c>
      <c r="H10" s="215">
        <v>82.648245090000273</v>
      </c>
      <c r="I10" s="212">
        <v>12482.55913491</v>
      </c>
      <c r="J10" s="204">
        <v>0.99342245276257424</v>
      </c>
      <c r="K10" s="212">
        <v>82.648245090000273</v>
      </c>
      <c r="L10" s="212">
        <v>5002.1615855</v>
      </c>
      <c r="M10" s="205">
        <v>0.39809622191050542</v>
      </c>
    </row>
    <row r="11" spans="1:13" ht="31.5" customHeight="1" thickBot="1" x14ac:dyDescent="0.3">
      <c r="A11" s="369" t="s">
        <v>381</v>
      </c>
      <c r="B11" s="370"/>
      <c r="C11" s="371">
        <v>46846.999999999993</v>
      </c>
      <c r="D11" s="371">
        <v>1836.3887909999999</v>
      </c>
      <c r="E11" s="371">
        <v>45010.611208999995</v>
      </c>
      <c r="F11" s="371">
        <v>44778.838583909994</v>
      </c>
      <c r="G11" s="372">
        <v>0.99485071144637871</v>
      </c>
      <c r="H11" s="373">
        <v>231.77262509000138</v>
      </c>
      <c r="I11" s="371">
        <v>44778.838583909994</v>
      </c>
      <c r="J11" s="374">
        <v>0.99485071144637871</v>
      </c>
      <c r="K11" s="371">
        <v>231.77262509000138</v>
      </c>
      <c r="L11" s="371">
        <v>31336.128035599999</v>
      </c>
      <c r="M11" s="375">
        <v>0.69619423495707289</v>
      </c>
    </row>
    <row r="12" spans="1:13" x14ac:dyDescent="0.25">
      <c r="A12" t="s">
        <v>307</v>
      </c>
    </row>
    <row r="13" spans="1:13" x14ac:dyDescent="0.25">
      <c r="I13" s="1"/>
    </row>
    <row r="15" spans="1:13" x14ac:dyDescent="0.25">
      <c r="I15" s="1"/>
      <c r="K15" s="112"/>
    </row>
    <row r="16" spans="1:13" x14ac:dyDescent="0.25">
      <c r="K16" s="1"/>
    </row>
    <row r="17" spans="9:9" x14ac:dyDescent="0.25">
      <c r="I17" s="1"/>
    </row>
  </sheetData>
  <mergeCells count="3">
    <mergeCell ref="A4:M4"/>
    <mergeCell ref="B7:B10"/>
    <mergeCell ref="A5:B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Y53"/>
  <sheetViews>
    <sheetView topLeftCell="B1" workbookViewId="0"/>
  </sheetViews>
  <sheetFormatPr baseColWidth="10" defaultColWidth="9.140625" defaultRowHeight="15" x14ac:dyDescent="0.25"/>
  <cols>
    <col min="1" max="1" width="3.85546875" hidden="1" customWidth="1"/>
    <col min="2" max="2" width="10" customWidth="1"/>
    <col min="3" max="3" width="33.42578125" customWidth="1"/>
    <col min="4" max="5" width="15.28515625" customWidth="1"/>
    <col min="6" max="6" width="14.42578125" customWidth="1"/>
    <col min="7" max="7" width="24.42578125" customWidth="1"/>
    <col min="8" max="8" width="21.42578125" customWidth="1"/>
    <col min="9" max="9" width="23.140625" customWidth="1"/>
    <col min="10" max="10" width="15.28515625" customWidth="1"/>
    <col min="11" max="11" width="19.7109375" customWidth="1"/>
    <col min="12" max="12" width="23.140625" customWidth="1"/>
    <col min="13" max="13" width="23.5703125" customWidth="1"/>
    <col min="14" max="14" width="15.42578125" customWidth="1"/>
    <col min="15" max="15" width="20.5703125" customWidth="1"/>
    <col min="16" max="16" width="21" customWidth="1"/>
    <col min="17" max="17" width="15.5703125" customWidth="1"/>
    <col min="18" max="18" width="13.7109375" customWidth="1"/>
    <col min="19" max="19" width="9.140625" customWidth="1"/>
    <col min="20" max="20" width="23.140625" customWidth="1"/>
    <col min="21" max="21" width="22" bestFit="1" customWidth="1"/>
    <col min="22" max="22" width="21.28515625" customWidth="1"/>
    <col min="24" max="24" width="16.28515625" bestFit="1" customWidth="1"/>
    <col min="25" max="25" width="21.140625" bestFit="1" customWidth="1"/>
  </cols>
  <sheetData>
    <row r="1" spans="3:21" s="13" customFormat="1" ht="21.75" customHeight="1" x14ac:dyDescent="0.25">
      <c r="C1" s="880"/>
      <c r="D1" s="881"/>
      <c r="E1" s="881"/>
      <c r="F1" s="882"/>
      <c r="G1" s="16"/>
      <c r="H1" s="17"/>
      <c r="I1" s="18"/>
      <c r="J1" s="18"/>
      <c r="K1" s="19"/>
      <c r="L1" s="20"/>
      <c r="M1" s="20"/>
      <c r="N1" s="20"/>
      <c r="O1" s="81"/>
      <c r="P1" s="886" t="s">
        <v>390</v>
      </c>
      <c r="Q1" s="887"/>
      <c r="R1" s="888"/>
      <c r="U1" s="82"/>
    </row>
    <row r="2" spans="3:21" s="13" customFormat="1" ht="19.5" customHeight="1" x14ac:dyDescent="0.2">
      <c r="C2" s="883"/>
      <c r="D2" s="884"/>
      <c r="E2" s="884"/>
      <c r="F2" s="885"/>
      <c r="H2" s="889" t="s">
        <v>391</v>
      </c>
      <c r="I2" s="890"/>
      <c r="J2" s="890"/>
      <c r="K2" s="890"/>
      <c r="L2" s="890"/>
      <c r="M2" s="890"/>
      <c r="N2" s="890"/>
      <c r="O2" s="891"/>
      <c r="P2" s="892" t="s">
        <v>392</v>
      </c>
      <c r="Q2" s="893"/>
      <c r="R2" s="894"/>
      <c r="U2" s="82"/>
    </row>
    <row r="3" spans="3:21" s="13" customFormat="1" ht="24" customHeight="1" x14ac:dyDescent="0.2">
      <c r="C3" s="883"/>
      <c r="D3" s="884"/>
      <c r="E3" s="884"/>
      <c r="F3" s="885"/>
      <c r="H3" s="889" t="s">
        <v>289</v>
      </c>
      <c r="I3" s="890"/>
      <c r="J3" s="890"/>
      <c r="K3" s="890"/>
      <c r="L3" s="890"/>
      <c r="M3" s="890"/>
      <c r="N3" s="890"/>
      <c r="O3" s="891"/>
      <c r="P3" s="892"/>
      <c r="Q3" s="893"/>
      <c r="R3" s="894"/>
      <c r="U3" s="82"/>
    </row>
    <row r="4" spans="3:21" s="13" customFormat="1" ht="15" customHeight="1" x14ac:dyDescent="0.2">
      <c r="C4" s="883"/>
      <c r="D4" s="884"/>
      <c r="E4" s="884"/>
      <c r="F4" s="885"/>
      <c r="H4" s="889" t="s">
        <v>393</v>
      </c>
      <c r="I4" s="890"/>
      <c r="J4" s="890"/>
      <c r="K4" s="890"/>
      <c r="L4" s="890"/>
      <c r="M4" s="890"/>
      <c r="N4" s="890"/>
      <c r="O4" s="891"/>
      <c r="P4" s="892" t="s">
        <v>394</v>
      </c>
      <c r="Q4" s="893"/>
      <c r="R4" s="894"/>
      <c r="U4" s="82"/>
    </row>
    <row r="5" spans="3:21" s="13" customFormat="1" ht="15" customHeight="1" x14ac:dyDescent="0.2">
      <c r="C5" s="883"/>
      <c r="D5" s="884"/>
      <c r="E5" s="884"/>
      <c r="F5" s="885"/>
      <c r="H5" s="889" t="s">
        <v>395</v>
      </c>
      <c r="I5" s="890"/>
      <c r="J5" s="890"/>
      <c r="K5" s="890"/>
      <c r="L5" s="890"/>
      <c r="M5" s="890"/>
      <c r="N5" s="890"/>
      <c r="O5" s="891"/>
      <c r="P5" s="892"/>
      <c r="Q5" s="893"/>
      <c r="R5" s="894"/>
      <c r="U5" s="82"/>
    </row>
    <row r="6" spans="3:21" s="13" customFormat="1" ht="15" customHeight="1" x14ac:dyDescent="0.2">
      <c r="C6" s="883"/>
      <c r="D6" s="884"/>
      <c r="E6" s="884"/>
      <c r="F6" s="885"/>
      <c r="H6" s="889" t="s">
        <v>396</v>
      </c>
      <c r="I6" s="890"/>
      <c r="J6" s="890"/>
      <c r="K6" s="890"/>
      <c r="L6" s="890"/>
      <c r="M6" s="890"/>
      <c r="N6" s="890"/>
      <c r="O6" s="891"/>
      <c r="P6" s="892"/>
      <c r="Q6" s="893"/>
      <c r="R6" s="894"/>
      <c r="U6" s="82"/>
    </row>
    <row r="7" spans="3:21" s="13" customFormat="1" ht="16.5" customHeight="1" thickBot="1" x14ac:dyDescent="0.25">
      <c r="C7" s="883"/>
      <c r="D7" s="884"/>
      <c r="E7" s="884"/>
      <c r="F7" s="885"/>
      <c r="H7" s="36">
        <v>1000000</v>
      </c>
      <c r="I7" s="21"/>
      <c r="J7" s="21"/>
      <c r="K7" s="22"/>
      <c r="L7" s="21"/>
      <c r="M7" s="21"/>
      <c r="N7" s="21"/>
      <c r="O7" s="23">
        <v>1000000</v>
      </c>
      <c r="P7" s="895"/>
      <c r="Q7" s="896"/>
      <c r="R7" s="897"/>
      <c r="U7" s="82"/>
    </row>
    <row r="8" spans="3:21" s="13" customFormat="1" ht="16.5" customHeight="1" thickBot="1" x14ac:dyDescent="0.25">
      <c r="C8" s="898" t="s">
        <v>397</v>
      </c>
      <c r="D8" s="899"/>
      <c r="E8" s="899"/>
      <c r="F8" s="900"/>
      <c r="G8" s="16"/>
      <c r="H8" s="901" t="s">
        <v>398</v>
      </c>
      <c r="I8" s="902"/>
      <c r="J8" s="902"/>
      <c r="K8" s="902"/>
      <c r="L8" s="902"/>
      <c r="M8" s="902"/>
      <c r="N8" s="902"/>
      <c r="O8" s="902"/>
      <c r="P8" s="902"/>
      <c r="Q8" s="902"/>
      <c r="R8" s="903"/>
      <c r="U8" s="82"/>
    </row>
    <row r="9" spans="3:21" s="13" customFormat="1" ht="26.25" customHeight="1" thickBot="1" x14ac:dyDescent="0.25">
      <c r="C9" s="904" t="s">
        <v>399</v>
      </c>
      <c r="D9" s="905"/>
      <c r="E9" s="905"/>
      <c r="F9" s="905"/>
      <c r="G9" s="905"/>
      <c r="H9" s="905"/>
      <c r="I9" s="905"/>
      <c r="J9" s="905"/>
      <c r="K9" s="905"/>
      <c r="L9" s="905"/>
      <c r="M9" s="905"/>
      <c r="N9" s="905"/>
      <c r="O9" s="905"/>
      <c r="P9" s="905"/>
      <c r="Q9" s="905"/>
      <c r="R9" s="906"/>
      <c r="U9" s="82"/>
    </row>
    <row r="10" spans="3:21" s="13" customFormat="1" ht="48" customHeight="1" thickBot="1" x14ac:dyDescent="0.25">
      <c r="C10" s="135" t="s">
        <v>21</v>
      </c>
      <c r="D10" s="136" t="s">
        <v>400</v>
      </c>
      <c r="E10" s="228" t="s">
        <v>22</v>
      </c>
      <c r="F10" s="137" t="s">
        <v>25</v>
      </c>
      <c r="G10" s="137" t="s">
        <v>401</v>
      </c>
      <c r="H10" s="137" t="s">
        <v>27</v>
      </c>
      <c r="I10" s="137" t="s">
        <v>402</v>
      </c>
      <c r="J10" s="137" t="s">
        <v>24</v>
      </c>
      <c r="K10" s="137" t="s">
        <v>403</v>
      </c>
      <c r="L10" s="138" t="s">
        <v>29</v>
      </c>
      <c r="M10" s="138" t="s">
        <v>404</v>
      </c>
      <c r="N10" s="138" t="s">
        <v>405</v>
      </c>
      <c r="O10" s="139" t="s">
        <v>406</v>
      </c>
      <c r="P10" s="139" t="s">
        <v>407</v>
      </c>
      <c r="Q10" s="139" t="s">
        <v>408</v>
      </c>
      <c r="R10" s="140" t="s">
        <v>409</v>
      </c>
      <c r="U10" s="82"/>
    </row>
    <row r="11" spans="3:21" s="13" customFormat="1" ht="36" customHeight="1" x14ac:dyDescent="0.2">
      <c r="C11" s="114" t="s">
        <v>222</v>
      </c>
      <c r="D11" s="330"/>
      <c r="E11" s="330"/>
      <c r="F11" s="331"/>
      <c r="G11" s="332"/>
      <c r="H11" s="331"/>
      <c r="I11" s="331"/>
      <c r="J11" s="331"/>
      <c r="K11" s="331"/>
      <c r="L11" s="331"/>
      <c r="M11" s="333"/>
      <c r="N11" s="334"/>
      <c r="O11" s="335"/>
      <c r="P11" s="336"/>
      <c r="Q11" s="336"/>
      <c r="R11" s="335"/>
      <c r="S11" s="13">
        <v>1000000</v>
      </c>
      <c r="U11" s="82"/>
    </row>
    <row r="12" spans="3:21" s="13" customFormat="1" ht="45.75" customHeight="1" x14ac:dyDescent="0.2">
      <c r="C12" s="909" t="s">
        <v>223</v>
      </c>
      <c r="D12" s="329" t="s">
        <v>410</v>
      </c>
      <c r="E12" s="271">
        <v>0</v>
      </c>
      <c r="F12" s="271">
        <v>0</v>
      </c>
      <c r="G12" s="271">
        <v>0</v>
      </c>
      <c r="H12" s="271">
        <v>0</v>
      </c>
      <c r="I12" s="174"/>
      <c r="J12" s="174"/>
      <c r="K12" s="36">
        <f>+F12-H12</f>
        <v>0</v>
      </c>
      <c r="L12" s="399">
        <v>0</v>
      </c>
      <c r="M12" s="175"/>
      <c r="N12" s="175"/>
      <c r="O12" s="176">
        <f>+IF(ISERROR(L12/F12),0,L12/F12)</f>
        <v>0</v>
      </c>
      <c r="P12" s="116">
        <f>+F12-L12</f>
        <v>0</v>
      </c>
      <c r="Q12" s="116">
        <v>0</v>
      </c>
      <c r="R12" s="181">
        <f>+IF(ISERROR(Q12/F12),0,Q12/F12)</f>
        <v>0</v>
      </c>
      <c r="U12" s="82"/>
    </row>
    <row r="13" spans="3:21" s="13" customFormat="1" ht="45.75" customHeight="1" x14ac:dyDescent="0.2">
      <c r="C13" s="910"/>
      <c r="D13" s="329" t="s">
        <v>411</v>
      </c>
      <c r="E13" s="271">
        <v>0</v>
      </c>
      <c r="F13" s="271">
        <v>0</v>
      </c>
      <c r="G13" s="271">
        <v>0</v>
      </c>
      <c r="H13" s="271">
        <v>0</v>
      </c>
      <c r="I13" s="174"/>
      <c r="J13" s="174"/>
      <c r="K13" s="36">
        <f t="shared" ref="K13:K16" si="0">+F13-H13</f>
        <v>0</v>
      </c>
      <c r="L13" s="399">
        <v>0</v>
      </c>
      <c r="M13" s="175"/>
      <c r="N13" s="175"/>
      <c r="O13" s="176">
        <f>+IF(ISERROR(L13/F13),0,L13/F13)</f>
        <v>0</v>
      </c>
      <c r="P13" s="116">
        <f>+F13-L13</f>
        <v>0</v>
      </c>
      <c r="Q13" s="116">
        <v>0</v>
      </c>
      <c r="R13" s="181">
        <f>+IF(ISERROR(Q13/F13),0,Q13/F13)</f>
        <v>0</v>
      </c>
      <c r="U13" s="82"/>
    </row>
    <row r="14" spans="3:21" s="13" customFormat="1" ht="45.75" customHeight="1" x14ac:dyDescent="0.2">
      <c r="C14" s="911"/>
      <c r="D14" s="329" t="s">
        <v>412</v>
      </c>
      <c r="E14" s="174">
        <v>0</v>
      </c>
      <c r="F14" s="271">
        <v>0</v>
      </c>
      <c r="G14" s="271">
        <v>0</v>
      </c>
      <c r="H14" s="271">
        <v>0</v>
      </c>
      <c r="I14" s="174"/>
      <c r="J14" s="174"/>
      <c r="K14" s="36">
        <f t="shared" si="0"/>
        <v>0</v>
      </c>
      <c r="L14" s="399">
        <v>0</v>
      </c>
      <c r="M14" s="175"/>
      <c r="N14" s="175"/>
      <c r="O14" s="176">
        <f>+IF(ISERROR(L14/F14),0,L14/F14)</f>
        <v>0</v>
      </c>
      <c r="P14" s="116">
        <v>0</v>
      </c>
      <c r="Q14" s="116">
        <v>0</v>
      </c>
      <c r="R14" s="181">
        <f>+IF(ISERROR(Q14/F14),0,Q14/F14)</f>
        <v>0</v>
      </c>
      <c r="U14" s="82"/>
    </row>
    <row r="15" spans="3:21" s="13" customFormat="1" ht="38.25" customHeight="1" x14ac:dyDescent="0.2">
      <c r="C15" s="83" t="s">
        <v>214</v>
      </c>
      <c r="D15" s="328"/>
      <c r="E15" s="178">
        <v>0</v>
      </c>
      <c r="F15" s="178">
        <v>0</v>
      </c>
      <c r="G15" s="177">
        <v>0</v>
      </c>
      <c r="H15" s="178"/>
      <c r="I15" s="178"/>
      <c r="J15" s="178"/>
      <c r="K15" s="36">
        <f t="shared" si="0"/>
        <v>0</v>
      </c>
      <c r="L15" s="399">
        <v>0</v>
      </c>
      <c r="M15" s="179"/>
      <c r="N15" s="180"/>
      <c r="O15" s="181"/>
      <c r="P15" s="174"/>
      <c r="Q15" s="174">
        <v>0</v>
      </c>
      <c r="R15" s="181"/>
      <c r="U15" s="82"/>
    </row>
    <row r="16" spans="3:21" s="13" customFormat="1" ht="54" customHeight="1" thickBot="1" x14ac:dyDescent="0.25">
      <c r="C16" s="37" t="s">
        <v>413</v>
      </c>
      <c r="D16" s="322"/>
      <c r="E16" s="323">
        <v>0</v>
      </c>
      <c r="F16" s="323">
        <f>+F12+F13+F14</f>
        <v>0</v>
      </c>
      <c r="G16" s="323">
        <f>+G12+G13+G14</f>
        <v>0</v>
      </c>
      <c r="H16" s="323">
        <f>+H12+H13+H14</f>
        <v>0</v>
      </c>
      <c r="I16" s="323"/>
      <c r="J16" s="323"/>
      <c r="K16" s="36">
        <f t="shared" si="0"/>
        <v>0</v>
      </c>
      <c r="L16" s="400">
        <f t="shared" ref="L16" si="1">SUM(L12:L15)</f>
        <v>0</v>
      </c>
      <c r="M16" s="324"/>
      <c r="N16" s="324"/>
      <c r="O16" s="325">
        <f>+IF(ISERROR(L16/F16),0,L16/F16)</f>
        <v>0</v>
      </c>
      <c r="P16" s="326" t="s">
        <v>287</v>
      </c>
      <c r="Q16" s="326">
        <v>0</v>
      </c>
      <c r="R16" s="327">
        <v>0</v>
      </c>
      <c r="U16" s="82"/>
    </row>
    <row r="17" spans="3:25" s="13" customFormat="1" ht="5.25" hidden="1" customHeight="1" x14ac:dyDescent="0.2">
      <c r="C17" s="117" t="s">
        <v>413</v>
      </c>
      <c r="D17" s="118"/>
      <c r="E17" s="118"/>
      <c r="F17" s="119">
        <v>0</v>
      </c>
      <c r="G17" s="119">
        <v>248847.70388248999</v>
      </c>
      <c r="H17" s="120">
        <v>0</v>
      </c>
      <c r="I17" s="121">
        <v>0</v>
      </c>
      <c r="J17" s="121" t="e">
        <f>SUMIF([3]base!$G$5:$AD$76,"C",[3]base!$V$5:$V$76)</f>
        <v>#VALUE!</v>
      </c>
      <c r="K17" s="120">
        <f>(+F17-(I17+H17))/1000000</f>
        <v>0</v>
      </c>
      <c r="L17" s="121">
        <f>+L12+L13</f>
        <v>0</v>
      </c>
      <c r="M17" s="122">
        <f>+L17-Q17</f>
        <v>0</v>
      </c>
      <c r="N17" s="123" t="e">
        <f>+M17/(F17-I17)</f>
        <v>#DIV/0!</v>
      </c>
      <c r="O17" s="124">
        <v>0</v>
      </c>
      <c r="P17" s="125">
        <v>0</v>
      </c>
      <c r="Q17" s="126">
        <f>+Q12</f>
        <v>0</v>
      </c>
      <c r="R17" s="127">
        <v>0</v>
      </c>
      <c r="U17" s="82"/>
    </row>
    <row r="18" spans="3:25" s="2" customFormat="1" ht="41.25" customHeight="1" thickBot="1" x14ac:dyDescent="0.25">
      <c r="C18" s="907" t="s">
        <v>228</v>
      </c>
      <c r="D18" s="908"/>
      <c r="E18" s="128">
        <f>+E16</f>
        <v>0</v>
      </c>
      <c r="F18" s="128">
        <f>+F16</f>
        <v>0</v>
      </c>
      <c r="G18" s="128">
        <f>+G12+G13+G14</f>
        <v>0</v>
      </c>
      <c r="H18" s="128">
        <f>+H16</f>
        <v>0</v>
      </c>
      <c r="I18" s="128">
        <f>+I12+I13+I14</f>
        <v>0</v>
      </c>
      <c r="J18" s="128">
        <f>+J12+J13+J14</f>
        <v>0</v>
      </c>
      <c r="K18" s="128">
        <f>+K12+K13+K14</f>
        <v>0</v>
      </c>
      <c r="L18" s="128">
        <f>+L12+L13+L14</f>
        <v>0</v>
      </c>
      <c r="M18" s="129">
        <f>+L18-Q18</f>
        <v>0</v>
      </c>
      <c r="N18" s="152" t="e">
        <f>+M18/(F18-I18)</f>
        <v>#DIV/0!</v>
      </c>
      <c r="O18" s="130">
        <f>+IF(ISERROR(L18/F18),0,L18/F18)</f>
        <v>0</v>
      </c>
      <c r="P18" s="131">
        <f>+P12+P13+P14</f>
        <v>0</v>
      </c>
      <c r="Q18" s="132">
        <f>+Q12+Q13+Q14</f>
        <v>0</v>
      </c>
      <c r="R18" s="133">
        <f>+IF(ISERROR(Q18/F18),0,Q18/F18)</f>
        <v>0</v>
      </c>
      <c r="T18" s="13"/>
      <c r="U18" s="84"/>
    </row>
    <row r="19" spans="3:25" s="2" customFormat="1" ht="23.25" customHeight="1" x14ac:dyDescent="0.2">
      <c r="C19" s="24"/>
      <c r="D19" s="162">
        <v>1000000</v>
      </c>
      <c r="E19" s="162"/>
      <c r="F19" s="134"/>
      <c r="G19" s="25"/>
      <c r="H19" s="85"/>
      <c r="I19" s="85"/>
      <c r="J19" s="25"/>
      <c r="K19" s="25"/>
      <c r="L19" s="85"/>
      <c r="M19" s="85"/>
      <c r="N19" s="86"/>
      <c r="O19" s="26"/>
      <c r="P19" s="87"/>
      <c r="Q19" s="88"/>
      <c r="R19" s="27"/>
      <c r="T19" s="13"/>
      <c r="U19" s="84"/>
    </row>
    <row r="20" spans="3:25" s="2" customFormat="1" ht="23.25" customHeight="1" x14ac:dyDescent="0.25">
      <c r="C20" s="863"/>
      <c r="D20" s="863"/>
      <c r="E20" s="863"/>
      <c r="F20" s="863"/>
      <c r="G20" s="863"/>
      <c r="H20" s="863"/>
      <c r="I20" s="863"/>
      <c r="J20" s="863"/>
      <c r="K20" s="863"/>
      <c r="L20" s="863"/>
      <c r="M20" s="863"/>
      <c r="N20" s="863"/>
      <c r="O20" s="863"/>
      <c r="P20" s="863"/>
      <c r="Q20" s="863"/>
      <c r="R20" s="27"/>
      <c r="T20" s="13"/>
      <c r="U20" s="89"/>
      <c r="V20" s="90"/>
    </row>
    <row r="21" spans="3:25" s="2" customFormat="1" ht="49.5" customHeight="1" x14ac:dyDescent="0.25">
      <c r="C21" s="879"/>
      <c r="D21" s="879"/>
      <c r="E21" s="879"/>
      <c r="F21" s="879"/>
      <c r="G21" s="879"/>
      <c r="H21" s="879"/>
      <c r="I21" s="879"/>
      <c r="J21" s="879"/>
      <c r="K21" s="879"/>
      <c r="L21" s="879"/>
      <c r="M21" s="879"/>
      <c r="N21" s="879"/>
      <c r="O21" s="879"/>
      <c r="P21" s="879"/>
      <c r="Q21" s="879"/>
      <c r="R21" s="879"/>
      <c r="T21" s="13"/>
      <c r="U21" s="89"/>
      <c r="V21" s="90"/>
    </row>
    <row r="22" spans="3:25" s="2" customFormat="1" ht="54.75" customHeight="1" x14ac:dyDescent="0.25">
      <c r="C22" s="863"/>
      <c r="D22" s="863"/>
      <c r="E22" s="863"/>
      <c r="F22" s="863"/>
      <c r="G22" s="863"/>
      <c r="H22" s="863"/>
      <c r="I22" s="863"/>
      <c r="J22" s="863"/>
      <c r="K22" s="863"/>
      <c r="L22" s="863"/>
      <c r="M22" s="863"/>
      <c r="N22" s="863"/>
      <c r="O22" s="863"/>
      <c r="P22" s="863"/>
      <c r="Q22" s="863"/>
      <c r="R22" s="27"/>
      <c r="T22" s="13"/>
      <c r="U22" s="89"/>
      <c r="V22" s="90"/>
    </row>
    <row r="23" spans="3:25" s="2" customFormat="1" ht="31.5" customHeight="1" x14ac:dyDescent="0.25">
      <c r="C23" s="863"/>
      <c r="D23" s="863"/>
      <c r="E23" s="863"/>
      <c r="F23" s="863"/>
      <c r="G23" s="863"/>
      <c r="H23" s="863"/>
      <c r="I23" s="863"/>
      <c r="J23" s="863"/>
      <c r="K23" s="863"/>
      <c r="L23" s="863"/>
      <c r="M23" s="863"/>
      <c r="N23" s="863"/>
      <c r="O23" s="863"/>
      <c r="P23" s="863"/>
      <c r="Q23" s="863"/>
      <c r="R23" s="863"/>
      <c r="T23" s="13"/>
      <c r="U23" s="89"/>
      <c r="V23" s="90"/>
    </row>
    <row r="24" spans="3:25" s="2" customFormat="1" ht="38.25" hidden="1" customHeight="1" x14ac:dyDescent="0.25">
      <c r="T24" s="13"/>
      <c r="U24" s="89"/>
      <c r="V24" s="90"/>
    </row>
    <row r="25" spans="3:25" s="2" customFormat="1" ht="31.5" hidden="1" customHeight="1" thickBot="1" x14ac:dyDescent="0.3">
      <c r="C25" s="2" t="s">
        <v>414</v>
      </c>
      <c r="K25" s="28"/>
      <c r="M25" s="35"/>
      <c r="N25" s="35"/>
      <c r="O25" s="35"/>
      <c r="P25" s="35"/>
      <c r="Q25" s="35"/>
      <c r="R25" s="35"/>
      <c r="T25" s="13"/>
      <c r="U25" s="89"/>
      <c r="V25" s="90"/>
    </row>
    <row r="26" spans="3:25" s="2" customFormat="1" ht="31.5" hidden="1" customHeight="1" x14ac:dyDescent="0.2">
      <c r="C26" s="864" t="s">
        <v>415</v>
      </c>
      <c r="D26" s="865"/>
      <c r="E26" s="865"/>
      <c r="F26" s="866"/>
      <c r="G26" s="7"/>
      <c r="H26" s="867" t="s">
        <v>416</v>
      </c>
      <c r="I26" s="868"/>
      <c r="J26" s="868"/>
      <c r="K26" s="869"/>
      <c r="L26" s="869"/>
      <c r="M26" s="869"/>
      <c r="N26" s="869"/>
      <c r="O26" s="869"/>
      <c r="P26" s="870"/>
      <c r="Q26" s="8" t="s">
        <v>417</v>
      </c>
      <c r="R26" s="35"/>
      <c r="U26" s="84"/>
    </row>
    <row r="27" spans="3:25" s="2" customFormat="1" ht="15.75" hidden="1" x14ac:dyDescent="0.25">
      <c r="C27" s="855" t="s">
        <v>410</v>
      </c>
      <c r="D27" s="856"/>
      <c r="E27" s="856"/>
      <c r="F27" s="857"/>
      <c r="G27" s="9"/>
      <c r="H27" s="871" t="s">
        <v>418</v>
      </c>
      <c r="I27" s="872"/>
      <c r="J27" s="872"/>
      <c r="K27" s="873"/>
      <c r="L27" s="873"/>
      <c r="M27" s="873"/>
      <c r="N27" s="873"/>
      <c r="O27" s="873"/>
      <c r="P27" s="874"/>
      <c r="Q27" s="91">
        <v>1000000000</v>
      </c>
      <c r="R27" s="35"/>
      <c r="T27" s="92"/>
      <c r="U27" s="89"/>
      <c r="V27" s="90"/>
      <c r="Y27" s="29"/>
    </row>
    <row r="28" spans="3:25" s="2" customFormat="1" ht="15.75" hidden="1" x14ac:dyDescent="0.25">
      <c r="C28" s="858"/>
      <c r="D28" s="859"/>
      <c r="E28" s="859"/>
      <c r="F28" s="860"/>
      <c r="G28" s="10"/>
      <c r="H28" s="875" t="s">
        <v>230</v>
      </c>
      <c r="I28" s="876"/>
      <c r="J28" s="876"/>
      <c r="K28" s="877"/>
      <c r="L28" s="877"/>
      <c r="M28" s="877"/>
      <c r="N28" s="877"/>
      <c r="O28" s="877"/>
      <c r="P28" s="878"/>
      <c r="Q28" s="93">
        <v>3605000000</v>
      </c>
      <c r="R28" s="35"/>
      <c r="T28" s="92"/>
      <c r="U28" s="89"/>
      <c r="V28" s="90"/>
      <c r="Y28" s="29"/>
    </row>
    <row r="29" spans="3:25" s="2" customFormat="1" ht="15.75" hidden="1" x14ac:dyDescent="0.25">
      <c r="C29" s="858"/>
      <c r="D29" s="859"/>
      <c r="E29" s="859"/>
      <c r="F29" s="860"/>
      <c r="G29" s="10"/>
      <c r="H29" s="842" t="s">
        <v>419</v>
      </c>
      <c r="I29" s="843"/>
      <c r="J29" s="843"/>
      <c r="K29" s="844"/>
      <c r="L29" s="844"/>
      <c r="M29" s="844"/>
      <c r="N29" s="844"/>
      <c r="O29" s="844"/>
      <c r="P29" s="845"/>
      <c r="Q29" s="94">
        <v>300000000</v>
      </c>
      <c r="R29" s="35"/>
      <c r="T29" s="92"/>
      <c r="U29" s="89"/>
      <c r="V29" s="90"/>
      <c r="Y29" s="29"/>
    </row>
    <row r="30" spans="3:25" s="2" customFormat="1" ht="15.75" hidden="1" x14ac:dyDescent="0.25">
      <c r="C30" s="858" t="s">
        <v>420</v>
      </c>
      <c r="D30" s="859"/>
      <c r="E30" s="859"/>
      <c r="F30" s="860"/>
      <c r="G30" s="11"/>
      <c r="H30" s="842" t="s">
        <v>234</v>
      </c>
      <c r="I30" s="843"/>
      <c r="J30" s="843"/>
      <c r="K30" s="844"/>
      <c r="L30" s="844"/>
      <c r="M30" s="844"/>
      <c r="N30" s="844"/>
      <c r="O30" s="844"/>
      <c r="P30" s="845"/>
      <c r="Q30" s="93">
        <v>200000000</v>
      </c>
      <c r="R30" s="35"/>
      <c r="T30" s="92"/>
      <c r="U30" s="89"/>
      <c r="V30" s="90"/>
      <c r="Y30" s="29"/>
    </row>
    <row r="31" spans="3:25" s="2" customFormat="1" hidden="1" x14ac:dyDescent="0.25">
      <c r="C31" s="858" t="s">
        <v>421</v>
      </c>
      <c r="D31" s="859"/>
      <c r="E31" s="859"/>
      <c r="F31" s="860"/>
      <c r="G31" s="10"/>
      <c r="H31" s="842" t="s">
        <v>422</v>
      </c>
      <c r="I31" s="843"/>
      <c r="J31" s="843"/>
      <c r="K31" s="844"/>
      <c r="L31" s="844"/>
      <c r="M31" s="844"/>
      <c r="N31" s="844"/>
      <c r="O31" s="844"/>
      <c r="P31" s="845"/>
      <c r="Q31" s="94">
        <v>300000000</v>
      </c>
      <c r="T31" s="92"/>
      <c r="U31" s="89"/>
      <c r="V31" s="90"/>
      <c r="Y31" s="29"/>
    </row>
    <row r="32" spans="3:25" s="2" customFormat="1" hidden="1" x14ac:dyDescent="0.25">
      <c r="C32" s="858"/>
      <c r="D32" s="859"/>
      <c r="E32" s="859"/>
      <c r="F32" s="860"/>
      <c r="G32" s="10"/>
      <c r="H32" s="842" t="s">
        <v>423</v>
      </c>
      <c r="I32" s="843"/>
      <c r="J32" s="843"/>
      <c r="K32" s="844"/>
      <c r="L32" s="844"/>
      <c r="M32" s="844"/>
      <c r="N32" s="844"/>
      <c r="O32" s="844"/>
      <c r="P32" s="845"/>
      <c r="Q32" s="94">
        <v>2200000000</v>
      </c>
      <c r="R32" s="13"/>
      <c r="T32" s="92"/>
      <c r="U32" s="89"/>
      <c r="V32" s="90"/>
      <c r="Y32" s="29"/>
    </row>
    <row r="33" spans="3:25" s="2" customFormat="1" hidden="1" x14ac:dyDescent="0.25">
      <c r="C33" s="858" t="s">
        <v>424</v>
      </c>
      <c r="D33" s="859"/>
      <c r="E33" s="859"/>
      <c r="F33" s="860"/>
      <c r="G33" s="10"/>
      <c r="H33" s="842" t="s">
        <v>425</v>
      </c>
      <c r="I33" s="843"/>
      <c r="J33" s="843"/>
      <c r="K33" s="844"/>
      <c r="L33" s="844"/>
      <c r="M33" s="844"/>
      <c r="N33" s="844"/>
      <c r="O33" s="844"/>
      <c r="P33" s="845"/>
      <c r="Q33" s="94">
        <v>1160000000</v>
      </c>
      <c r="R33" s="13"/>
      <c r="T33" s="92"/>
      <c r="U33" s="89"/>
      <c r="V33" s="90"/>
      <c r="Y33" s="29"/>
    </row>
    <row r="34" spans="3:25" s="2" customFormat="1" hidden="1" x14ac:dyDescent="0.25">
      <c r="C34" s="858"/>
      <c r="D34" s="859"/>
      <c r="E34" s="859"/>
      <c r="F34" s="860"/>
      <c r="G34" s="10"/>
      <c r="H34" s="842" t="s">
        <v>426</v>
      </c>
      <c r="I34" s="843"/>
      <c r="J34" s="843"/>
      <c r="K34" s="844"/>
      <c r="L34" s="844"/>
      <c r="M34" s="844"/>
      <c r="N34" s="844"/>
      <c r="O34" s="844"/>
      <c r="P34" s="845"/>
      <c r="Q34" s="94">
        <v>30461434</v>
      </c>
      <c r="R34" s="13"/>
      <c r="T34" s="92"/>
      <c r="U34" s="89"/>
      <c r="V34" s="90"/>
      <c r="Y34" s="29"/>
    </row>
    <row r="35" spans="3:25" s="2" customFormat="1" hidden="1" x14ac:dyDescent="0.25">
      <c r="C35" s="836" t="s">
        <v>427</v>
      </c>
      <c r="D35" s="836"/>
      <c r="E35" s="836"/>
      <c r="F35" s="837"/>
      <c r="G35" s="12"/>
      <c r="H35" s="842" t="s">
        <v>232</v>
      </c>
      <c r="I35" s="843"/>
      <c r="J35" s="843"/>
      <c r="K35" s="844"/>
      <c r="L35" s="844"/>
      <c r="M35" s="844"/>
      <c r="N35" s="844"/>
      <c r="O35" s="844"/>
      <c r="P35" s="845"/>
      <c r="Q35" s="94">
        <v>1962993187</v>
      </c>
      <c r="R35" s="30"/>
      <c r="T35" s="92"/>
      <c r="U35" s="89"/>
      <c r="V35" s="90"/>
      <c r="Y35" s="29"/>
    </row>
    <row r="36" spans="3:25" s="2" customFormat="1" hidden="1" x14ac:dyDescent="0.25">
      <c r="C36" s="838"/>
      <c r="D36" s="838"/>
      <c r="E36" s="838"/>
      <c r="F36" s="839"/>
      <c r="G36" s="12"/>
      <c r="H36" s="842" t="s">
        <v>233</v>
      </c>
      <c r="I36" s="843"/>
      <c r="J36" s="843"/>
      <c r="K36" s="844"/>
      <c r="L36" s="844"/>
      <c r="M36" s="844"/>
      <c r="N36" s="844"/>
      <c r="O36" s="844"/>
      <c r="P36" s="845"/>
      <c r="Q36" s="94">
        <v>300000000</v>
      </c>
      <c r="R36" s="30"/>
      <c r="T36" s="92"/>
      <c r="U36" s="89"/>
      <c r="V36" s="90"/>
      <c r="Y36" s="29"/>
    </row>
    <row r="37" spans="3:25" s="2" customFormat="1" ht="15.75" hidden="1" thickBot="1" x14ac:dyDescent="0.3">
      <c r="C37" s="840"/>
      <c r="D37" s="840"/>
      <c r="E37" s="840"/>
      <c r="F37" s="841"/>
      <c r="G37" s="31"/>
      <c r="H37" s="846" t="s">
        <v>428</v>
      </c>
      <c r="I37" s="847"/>
      <c r="J37" s="847"/>
      <c r="K37" s="848"/>
      <c r="L37" s="848"/>
      <c r="M37" s="848"/>
      <c r="N37" s="848"/>
      <c r="O37" s="848"/>
      <c r="P37" s="849"/>
      <c r="Q37" s="94">
        <v>311484467</v>
      </c>
      <c r="R37" s="30"/>
      <c r="T37" s="92"/>
      <c r="U37" s="89"/>
      <c r="V37" s="90"/>
      <c r="Y37" s="29"/>
    </row>
    <row r="38" spans="3:25" s="2" customFormat="1" hidden="1" x14ac:dyDescent="0.25">
      <c r="C38" s="850" t="s">
        <v>429</v>
      </c>
      <c r="D38" s="850"/>
      <c r="E38" s="850"/>
      <c r="F38" s="850"/>
      <c r="G38" s="31"/>
      <c r="H38" s="842" t="s">
        <v>265</v>
      </c>
      <c r="I38" s="843"/>
      <c r="J38" s="843"/>
      <c r="K38" s="844"/>
      <c r="L38" s="844"/>
      <c r="M38" s="844"/>
      <c r="N38" s="844"/>
      <c r="O38" s="844"/>
      <c r="P38" s="845"/>
      <c r="Q38" s="94">
        <v>31685384000</v>
      </c>
      <c r="R38" s="30"/>
      <c r="T38" s="92"/>
      <c r="U38" s="89"/>
      <c r="V38" s="90"/>
      <c r="Y38" s="29"/>
    </row>
    <row r="39" spans="3:25" s="2" customFormat="1" ht="27" hidden="1" customHeight="1" x14ac:dyDescent="0.25">
      <c r="C39" s="855" t="s">
        <v>430</v>
      </c>
      <c r="D39" s="856"/>
      <c r="E39" s="856"/>
      <c r="F39" s="857"/>
      <c r="G39" s="11"/>
      <c r="H39" s="842" t="s">
        <v>231</v>
      </c>
      <c r="I39" s="843"/>
      <c r="J39" s="843"/>
      <c r="K39" s="844"/>
      <c r="L39" s="844"/>
      <c r="M39" s="844"/>
      <c r="N39" s="844"/>
      <c r="O39" s="844"/>
      <c r="P39" s="845"/>
      <c r="Q39" s="94">
        <v>5004999999</v>
      </c>
      <c r="R39" s="13"/>
      <c r="T39" s="92"/>
      <c r="U39" s="89"/>
      <c r="V39" s="90"/>
      <c r="Y39" s="29"/>
    </row>
    <row r="40" spans="3:25" s="2" customFormat="1" hidden="1" x14ac:dyDescent="0.25">
      <c r="C40" s="858" t="s">
        <v>412</v>
      </c>
      <c r="D40" s="859"/>
      <c r="E40" s="859"/>
      <c r="F40" s="860"/>
      <c r="G40" s="11"/>
      <c r="H40" s="842" t="s">
        <v>237</v>
      </c>
      <c r="I40" s="843"/>
      <c r="J40" s="843"/>
      <c r="K40" s="844"/>
      <c r="L40" s="844"/>
      <c r="M40" s="844"/>
      <c r="N40" s="844"/>
      <c r="O40" s="844"/>
      <c r="P40" s="845"/>
      <c r="Q40" s="94">
        <v>2120000000</v>
      </c>
      <c r="R40" s="13"/>
      <c r="T40" s="92"/>
      <c r="U40" s="92"/>
      <c r="V40" s="92"/>
      <c r="W40" s="92"/>
      <c r="Y40" s="29"/>
    </row>
    <row r="41" spans="3:25" s="2" customFormat="1" ht="12.75" hidden="1" customHeight="1" x14ac:dyDescent="0.25">
      <c r="C41" s="861" t="s">
        <v>431</v>
      </c>
      <c r="D41" s="862"/>
      <c r="E41" s="862"/>
      <c r="F41" s="850"/>
      <c r="G41" s="12"/>
      <c r="H41" s="842" t="s">
        <v>235</v>
      </c>
      <c r="I41" s="843"/>
      <c r="J41" s="843"/>
      <c r="K41" s="844"/>
      <c r="L41" s="844"/>
      <c r="M41" s="844"/>
      <c r="N41" s="844"/>
      <c r="O41" s="844"/>
      <c r="P41" s="845"/>
      <c r="Q41" s="94">
        <v>4000000000</v>
      </c>
      <c r="R41" s="13"/>
      <c r="T41" s="92"/>
      <c r="U41" s="92"/>
      <c r="V41" s="92"/>
      <c r="W41" s="92"/>
      <c r="Y41" s="29"/>
    </row>
    <row r="42" spans="3:25" s="2" customFormat="1" ht="28.5" hidden="1" customHeight="1" thickBot="1" x14ac:dyDescent="0.3">
      <c r="C42" s="861"/>
      <c r="D42" s="862"/>
      <c r="E42" s="862"/>
      <c r="F42" s="850"/>
      <c r="G42" s="12"/>
      <c r="H42" s="842" t="s">
        <v>236</v>
      </c>
      <c r="I42" s="843"/>
      <c r="J42" s="843"/>
      <c r="K42" s="844"/>
      <c r="L42" s="844"/>
      <c r="M42" s="844"/>
      <c r="N42" s="844"/>
      <c r="O42" s="844"/>
      <c r="P42" s="845"/>
      <c r="Q42" s="94">
        <v>3000000000</v>
      </c>
      <c r="R42" s="13"/>
      <c r="T42" s="92"/>
      <c r="U42" s="92"/>
      <c r="V42" s="92"/>
      <c r="W42" s="92"/>
      <c r="Y42" s="29"/>
    </row>
    <row r="43" spans="3:25" s="2" customFormat="1" ht="31.5" hidden="1" customHeight="1" x14ac:dyDescent="0.25">
      <c r="C43" s="851" t="s">
        <v>381</v>
      </c>
      <c r="D43" s="852"/>
      <c r="E43" s="852"/>
      <c r="F43" s="853"/>
      <c r="G43" s="853"/>
      <c r="H43" s="854"/>
      <c r="I43" s="854"/>
      <c r="J43" s="854"/>
      <c r="K43" s="854"/>
      <c r="L43" s="854"/>
      <c r="M43" s="854"/>
      <c r="N43" s="854"/>
      <c r="O43" s="854"/>
      <c r="P43" s="854"/>
      <c r="Q43" s="32">
        <f>SUM(Q27:Q42)</f>
        <v>57180323087</v>
      </c>
      <c r="R43" s="77"/>
      <c r="T43" s="95"/>
      <c r="U43" s="96"/>
      <c r="V43" s="97"/>
    </row>
    <row r="44" spans="3:25" s="2" customFormat="1" ht="31.5" hidden="1" customHeight="1" x14ac:dyDescent="0.2"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U44" s="84"/>
    </row>
    <row r="45" spans="3:25" s="13" customFormat="1" ht="12.75" hidden="1" x14ac:dyDescent="0.2">
      <c r="R45" s="77"/>
      <c r="U45" s="98"/>
    </row>
    <row r="46" spans="3:25" s="13" customFormat="1" ht="12.75" hidden="1" x14ac:dyDescent="0.2">
      <c r="F46" s="30">
        <f>+F18-[4]base!W76</f>
        <v>-621520765708</v>
      </c>
      <c r="G46" s="30">
        <f>+G18-[4]base!X66</f>
        <v>0</v>
      </c>
      <c r="H46" s="30">
        <f>+H18-[4]base!Y76</f>
        <v>-227346394692.44</v>
      </c>
      <c r="I46" s="30">
        <f>+I18-[4]base!X76</f>
        <v>-62602423429</v>
      </c>
      <c r="J46" s="30" t="e">
        <f>+[4]base!V76-#REF!</f>
        <v>#REF!</v>
      </c>
      <c r="K46" s="30">
        <f>+K18-[4]base!Z76</f>
        <v>-331571947586.56</v>
      </c>
      <c r="L46" s="30">
        <f>+L18-[4]base!AA76</f>
        <v>-169075284815.62</v>
      </c>
      <c r="M46" s="30">
        <f>+M18-([4]base!AA76-[4]base!AB76)</f>
        <v>-166649826120.82001</v>
      </c>
      <c r="N46" s="30"/>
      <c r="O46" s="30"/>
      <c r="P46" s="30" t="e">
        <f>([4]base!Z76-[4]base!AA76)-#REF!</f>
        <v>#REF!</v>
      </c>
      <c r="Q46" s="30">
        <f>+Q18-[4]base!AB76</f>
        <v>-2425458694.8000002</v>
      </c>
      <c r="R46" s="77"/>
      <c r="U46" s="98"/>
    </row>
    <row r="47" spans="3:25" s="13" customFormat="1" ht="12.75" hidden="1" x14ac:dyDescent="0.2">
      <c r="F47" s="99" t="e">
        <f>(#REF!+'[4]VICE REL. POLÍTICAS'!E10+'[4]DESPACHO DEL MINISTRO '!E10+'[4]SECRE. GENERAL'!E10)-F18</f>
        <v>#REF!</v>
      </c>
      <c r="G47" s="100"/>
      <c r="H47" s="30" t="e">
        <f>+(#REF!+'[4]VICE REL. POLÍTICAS'!F10+'[4]DESPACHO DEL MINISTRO '!F10+'[4]SECRE. GENERAL'!F10)-#REF!</f>
        <v>#REF!</v>
      </c>
      <c r="I47" s="30"/>
      <c r="J47" s="30"/>
      <c r="K47" s="30" t="e">
        <f>+(#REF!+'[4]VICE REL. POLÍTICAS'!H10+'[4]DESPACHO DEL MINISTRO '!H10+'[4]SECRE. GENERAL'!H10)-#REF!</f>
        <v>#REF!</v>
      </c>
      <c r="L47" s="30" t="e">
        <f>+(#REF!+'[4]VICE REL. POLÍTICAS'!I10+'[4]DESPACHO DEL MINISTRO '!I10+'[4]SECRE. GENERAL'!I10)-#REF!</f>
        <v>#REF!</v>
      </c>
      <c r="M47" s="30"/>
      <c r="N47" s="30"/>
      <c r="O47" s="30"/>
      <c r="P47" s="101" t="e">
        <f>+('[4]SECRE. GENERAL'!L10+'[4]DESPACHO DEL MINISTRO '!L10+'[4]VICE REL. POLÍTICAS'!L10+#REF!)-#REF!</f>
        <v>#REF!</v>
      </c>
      <c r="Q47" s="30" t="e">
        <f>+(#REF!+'[4]VICE REL. POLÍTICAS'!M10+'[4]DESPACHO DEL MINISTRO '!M10+'[4]SECRE. GENERAL'!M10)-#REF!</f>
        <v>#REF!</v>
      </c>
      <c r="R47" s="29"/>
      <c r="U47" s="98"/>
    </row>
    <row r="48" spans="3:25" s="13" customFormat="1" ht="12.75" hidden="1" x14ac:dyDescent="0.2">
      <c r="F48" s="33"/>
      <c r="R48" s="77"/>
      <c r="U48" s="98"/>
    </row>
    <row r="49" spans="9:21" s="13" customFormat="1" ht="12.75" hidden="1" x14ac:dyDescent="0.2">
      <c r="R49" s="77"/>
      <c r="U49" s="98"/>
    </row>
    <row r="50" spans="9:21" s="13" customFormat="1" ht="12.75" x14ac:dyDescent="0.2"/>
    <row r="51" spans="9:21" s="13" customFormat="1" ht="12.75" x14ac:dyDescent="0.2"/>
    <row r="52" spans="9:21" s="13" customFormat="1" ht="12.75" x14ac:dyDescent="0.2">
      <c r="I52" s="33"/>
      <c r="J52" s="33"/>
    </row>
    <row r="53" spans="9:21" s="13" customFormat="1" ht="12.75" x14ac:dyDescent="0.2"/>
  </sheetData>
  <mergeCells count="46">
    <mergeCell ref="C21:R21"/>
    <mergeCell ref="C1:F7"/>
    <mergeCell ref="P1:R1"/>
    <mergeCell ref="H2:O2"/>
    <mergeCell ref="P2:R3"/>
    <mergeCell ref="H3:O3"/>
    <mergeCell ref="H4:O4"/>
    <mergeCell ref="P4:R7"/>
    <mergeCell ref="H5:O5"/>
    <mergeCell ref="H6:O6"/>
    <mergeCell ref="C8:F8"/>
    <mergeCell ref="H8:R8"/>
    <mergeCell ref="C9:R9"/>
    <mergeCell ref="C20:Q20"/>
    <mergeCell ref="C18:D18"/>
    <mergeCell ref="C12:C14"/>
    <mergeCell ref="H33:P33"/>
    <mergeCell ref="H34:P34"/>
    <mergeCell ref="C22:Q22"/>
    <mergeCell ref="C23:R23"/>
    <mergeCell ref="C26:F26"/>
    <mergeCell ref="H26:P26"/>
    <mergeCell ref="C27:F29"/>
    <mergeCell ref="H27:P27"/>
    <mergeCell ref="H28:P28"/>
    <mergeCell ref="H29:P29"/>
    <mergeCell ref="C30:F30"/>
    <mergeCell ref="H30:P30"/>
    <mergeCell ref="C31:F32"/>
    <mergeCell ref="H31:P31"/>
    <mergeCell ref="H32:P32"/>
    <mergeCell ref="C33:F34"/>
    <mergeCell ref="C43:P43"/>
    <mergeCell ref="C39:F39"/>
    <mergeCell ref="H39:P39"/>
    <mergeCell ref="C40:F40"/>
    <mergeCell ref="H40:P40"/>
    <mergeCell ref="C41:F42"/>
    <mergeCell ref="H41:P41"/>
    <mergeCell ref="H42:P42"/>
    <mergeCell ref="C35:F37"/>
    <mergeCell ref="H35:P35"/>
    <mergeCell ref="H36:P36"/>
    <mergeCell ref="H37:P37"/>
    <mergeCell ref="C38:F38"/>
    <mergeCell ref="H38:P38"/>
  </mergeCells>
  <conditionalFormatting sqref="F48">
    <cfRule type="cellIs" dxfId="3" priority="1" operator="notEqual">
      <formula>0</formula>
    </cfRule>
  </conditionalFormatting>
  <conditionalFormatting sqref="F46:Q46">
    <cfRule type="cellIs" dxfId="2" priority="8" operator="greaterThan">
      <formula>0</formula>
    </cfRule>
    <cfRule type="colorScale" priority="9">
      <colorScale>
        <cfvo type="num" val="0"/>
        <cfvo type="num" val="0"/>
        <color rgb="FFFF0000"/>
        <color rgb="FFFFEF9C"/>
      </colorScale>
    </cfRule>
  </conditionalFormatting>
  <conditionalFormatting sqref="H47:R47">
    <cfRule type="cellIs" dxfId="1" priority="6" operator="greaterThan">
      <formula>0</formula>
    </cfRule>
    <cfRule type="colorScale" priority="7">
      <colorScale>
        <cfvo type="num" val="0"/>
        <cfvo type="num" val="0"/>
        <color rgb="FFFF0000"/>
        <color rgb="FFFFEF9C"/>
      </colorScale>
    </cfRule>
  </conditionalFormatting>
  <conditionalFormatting sqref="R35:R37">
    <cfRule type="colorScale" priority="5">
      <colorScale>
        <cfvo type="num" val="0"/>
        <cfvo type="num" val="0"/>
        <color rgb="FFFF0000"/>
        <color rgb="FFFFEF9C"/>
      </colorScale>
    </cfRule>
  </conditionalFormatting>
  <conditionalFormatting sqref="R35:R38">
    <cfRule type="cellIs" dxfId="0" priority="2" operator="greaterThan">
      <formula>0</formula>
    </cfRule>
  </conditionalFormatting>
  <conditionalFormatting sqref="R38">
    <cfRule type="colorScale" priority="3">
      <colorScale>
        <cfvo type="num" val="0"/>
        <cfvo type="num" val="0"/>
        <color rgb="FFFF0000"/>
        <color rgb="FFFFEF9C"/>
      </colorScale>
    </cfRule>
  </conditionalFormatting>
  <printOptions horizontalCentered="1"/>
  <pageMargins left="0.36458333333333331" right="0" top="0" bottom="0" header="0.78740157480314965" footer="0.39370078740157483"/>
  <pageSetup paperSize="300" scale="60" orientation="landscape" r:id="rId1"/>
  <headerFooter alignWithMargins="0"/>
  <rowBreaks count="1" manualBreakCount="1">
    <brk id="23" min="2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80A9-EF81-417D-8227-DE0DE85EADA5}">
  <sheetPr codeName="Hoja16">
    <tabColor theme="3" tint="0.59999389629810485"/>
  </sheetPr>
  <dimension ref="A2:P100"/>
  <sheetViews>
    <sheetView workbookViewId="0"/>
  </sheetViews>
  <sheetFormatPr baseColWidth="10" defaultColWidth="11.42578125" defaultRowHeight="14.25" x14ac:dyDescent="0.2"/>
  <cols>
    <col min="1" max="1" width="21.140625" style="3" customWidth="1"/>
    <col min="2" max="2" width="11.140625" style="3" customWidth="1"/>
    <col min="3" max="3" width="16" style="3" customWidth="1"/>
    <col min="4" max="4" width="10.140625" style="3" customWidth="1"/>
    <col min="5" max="5" width="12.7109375" style="3" customWidth="1"/>
    <col min="6" max="7" width="11.5703125" style="3" customWidth="1"/>
    <col min="8" max="8" width="16.42578125" style="3" customWidth="1"/>
    <col min="9" max="9" width="11.5703125" style="3" customWidth="1"/>
    <col min="10" max="10" width="16.28515625" style="3" customWidth="1"/>
    <col min="11" max="11" width="16.42578125" style="3" customWidth="1"/>
    <col min="12" max="13" width="11.5703125" style="3" customWidth="1"/>
    <col min="14" max="14" width="17.28515625" style="3" customWidth="1"/>
    <col min="15" max="15" width="5.7109375" style="3" bestFit="1" customWidth="1"/>
    <col min="16" max="27" width="5.28515625" style="3" bestFit="1" customWidth="1"/>
    <col min="28" max="16384" width="11.42578125" style="3"/>
  </cols>
  <sheetData>
    <row r="2" spans="1:10" ht="15" customHeight="1" thickBot="1" x14ac:dyDescent="0.3">
      <c r="C2" s="14"/>
      <c r="D2" s="940" t="s">
        <v>432</v>
      </c>
      <c r="E2" s="940"/>
      <c r="F2" s="940" t="s">
        <v>433</v>
      </c>
      <c r="G2" s="940"/>
      <c r="H2" s="941" t="s">
        <v>434</v>
      </c>
      <c r="I2" s="942"/>
      <c r="J2" s="942"/>
    </row>
    <row r="3" spans="1:10" ht="25.5" customHeight="1" thickBot="1" x14ac:dyDescent="0.3">
      <c r="A3" s="167" t="s">
        <v>435</v>
      </c>
      <c r="D3" s="110" t="s">
        <v>436</v>
      </c>
      <c r="E3" s="5" t="s">
        <v>437</v>
      </c>
      <c r="F3" s="110" t="s">
        <v>436</v>
      </c>
      <c r="G3" s="5" t="s">
        <v>437</v>
      </c>
    </row>
    <row r="4" spans="1:10" x14ac:dyDescent="0.2">
      <c r="B4" s="4" t="s">
        <v>5</v>
      </c>
      <c r="C4" s="166">
        <v>861993</v>
      </c>
      <c r="D4" s="165">
        <v>0</v>
      </c>
      <c r="E4" s="6">
        <v>0.1</v>
      </c>
      <c r="F4" s="165">
        <v>0</v>
      </c>
      <c r="G4" s="6">
        <v>0</v>
      </c>
      <c r="J4" s="15"/>
    </row>
    <row r="5" spans="1:10" x14ac:dyDescent="0.2">
      <c r="B5" s="4" t="s">
        <v>438</v>
      </c>
      <c r="C5" s="166">
        <v>863051.66122291004</v>
      </c>
      <c r="D5" s="165">
        <v>0.2</v>
      </c>
      <c r="E5" s="6">
        <v>0.5</v>
      </c>
      <c r="F5" s="165">
        <v>0.2</v>
      </c>
      <c r="G5" s="6">
        <v>1.0639230827073756E-2</v>
      </c>
      <c r="J5" s="15"/>
    </row>
    <row r="6" spans="1:10" x14ac:dyDescent="0.2">
      <c r="B6" s="4"/>
      <c r="C6" s="166"/>
      <c r="D6" s="165"/>
      <c r="E6" s="6"/>
      <c r="F6" s="165"/>
      <c r="G6" s="6"/>
      <c r="J6" s="15"/>
    </row>
    <row r="7" spans="1:10" x14ac:dyDescent="0.2">
      <c r="B7" s="4"/>
      <c r="C7" s="166"/>
      <c r="D7" s="165"/>
      <c r="E7" s="6"/>
      <c r="F7" s="165"/>
      <c r="G7" s="6"/>
    </row>
    <row r="8" spans="1:10" x14ac:dyDescent="0.2">
      <c r="B8" s="4"/>
      <c r="C8" s="166"/>
      <c r="D8" s="165"/>
      <c r="E8" s="144"/>
      <c r="F8" s="165"/>
      <c r="G8" s="144"/>
      <c r="H8" s="34"/>
    </row>
    <row r="9" spans="1:10" x14ac:dyDescent="0.2">
      <c r="B9" s="4"/>
      <c r="C9" s="166"/>
      <c r="D9" s="165"/>
      <c r="E9" s="6"/>
      <c r="F9" s="165"/>
      <c r="G9" s="6"/>
      <c r="H9" s="34"/>
    </row>
    <row r="10" spans="1:10" x14ac:dyDescent="0.2">
      <c r="B10" s="4"/>
      <c r="C10" s="166"/>
      <c r="D10" s="165"/>
      <c r="E10" s="6"/>
      <c r="F10" s="165"/>
      <c r="G10" s="6"/>
    </row>
    <row r="11" spans="1:10" x14ac:dyDescent="0.2">
      <c r="B11" s="4"/>
      <c r="C11" s="166"/>
      <c r="D11" s="165"/>
      <c r="E11" s="6"/>
      <c r="F11" s="165"/>
      <c r="G11" s="6"/>
    </row>
    <row r="12" spans="1:10" x14ac:dyDescent="0.2">
      <c r="B12" s="4"/>
      <c r="C12" s="166"/>
      <c r="D12" s="165"/>
      <c r="E12" s="6"/>
      <c r="F12" s="165"/>
      <c r="G12" s="6"/>
      <c r="J12" s="113"/>
    </row>
    <row r="13" spans="1:10" x14ac:dyDescent="0.2">
      <c r="B13" s="4"/>
      <c r="C13" s="166"/>
      <c r="D13" s="165"/>
      <c r="E13" s="6"/>
      <c r="F13" s="165"/>
      <c r="G13" s="6"/>
      <c r="H13" s="34"/>
    </row>
    <row r="14" spans="1:10" ht="12" customHeight="1" x14ac:dyDescent="0.2">
      <c r="B14" s="4"/>
      <c r="C14" s="166"/>
      <c r="D14" s="165"/>
      <c r="E14" s="6"/>
      <c r="F14" s="165"/>
      <c r="G14" s="6"/>
    </row>
    <row r="15" spans="1:10" ht="15" x14ac:dyDescent="0.2">
      <c r="B15" s="4"/>
      <c r="C15" s="166"/>
      <c r="D15" s="165"/>
      <c r="E15" s="6"/>
      <c r="F15" s="165"/>
      <c r="G15" s="156"/>
    </row>
    <row r="16" spans="1:10" x14ac:dyDescent="0.2">
      <c r="C16" s="34"/>
      <c r="J16" s="111" t="s">
        <v>433</v>
      </c>
    </row>
    <row r="17" spans="1:16" ht="15.75" customHeight="1" x14ac:dyDescent="0.2"/>
    <row r="18" spans="1:16" ht="15.75" customHeight="1" x14ac:dyDescent="0.2">
      <c r="J18" s="285" t="s">
        <v>433</v>
      </c>
    </row>
    <row r="19" spans="1:16" ht="15.75" customHeight="1" x14ac:dyDescent="0.2"/>
    <row r="20" spans="1:16" ht="15.75" customHeight="1" x14ac:dyDescent="0.2"/>
    <row r="21" spans="1:16" ht="15.75" customHeight="1" x14ac:dyDescent="0.2"/>
    <row r="22" spans="1:16" ht="15.75" customHeight="1" x14ac:dyDescent="0.2"/>
    <row r="23" spans="1:16" ht="15.75" customHeight="1" x14ac:dyDescent="0.2"/>
    <row r="24" spans="1:16" ht="15.75" customHeight="1" x14ac:dyDescent="0.2"/>
    <row r="25" spans="1:16" ht="15.75" customHeight="1" x14ac:dyDescent="0.2"/>
    <row r="26" spans="1:16" ht="43.5" customHeight="1" x14ac:dyDescent="0.2"/>
    <row r="27" spans="1:16" ht="15" customHeight="1" thickBot="1" x14ac:dyDescent="0.25">
      <c r="C27" s="14"/>
      <c r="D27" s="940" t="s">
        <v>432</v>
      </c>
      <c r="E27" s="940"/>
      <c r="F27" s="940" t="s">
        <v>433</v>
      </c>
      <c r="G27" s="940"/>
    </row>
    <row r="28" spans="1:16" ht="15.75" thickBot="1" x14ac:dyDescent="0.3">
      <c r="A28" s="167" t="s">
        <v>439</v>
      </c>
      <c r="D28" s="110" t="s">
        <v>436</v>
      </c>
      <c r="E28" s="5" t="s">
        <v>437</v>
      </c>
      <c r="F28" s="110" t="s">
        <v>436</v>
      </c>
      <c r="G28" s="5" t="s">
        <v>437</v>
      </c>
    </row>
    <row r="29" spans="1:16" ht="15" x14ac:dyDescent="0.25">
      <c r="B29" s="4" t="s">
        <v>5</v>
      </c>
      <c r="C29" s="166">
        <v>208122</v>
      </c>
      <c r="D29" s="165">
        <v>0.38</v>
      </c>
      <c r="E29" s="6">
        <v>0.03</v>
      </c>
      <c r="F29" s="165">
        <v>0</v>
      </c>
      <c r="G29" s="6">
        <v>0</v>
      </c>
      <c r="H29" s="182" t="s">
        <v>440</v>
      </c>
      <c r="I29" s="183"/>
      <c r="J29" s="183"/>
      <c r="K29" s="183"/>
      <c r="L29" s="183"/>
      <c r="M29" s="183"/>
      <c r="N29" s="183"/>
      <c r="O29" s="183"/>
      <c r="P29" s="183"/>
    </row>
    <row r="30" spans="1:16" ht="15" x14ac:dyDescent="0.25">
      <c r="B30" s="4" t="s">
        <v>441</v>
      </c>
      <c r="C30" s="166">
        <v>209181.18628291003</v>
      </c>
      <c r="D30" s="165">
        <v>0.5</v>
      </c>
      <c r="E30" s="6">
        <v>0.09</v>
      </c>
      <c r="F30" s="165">
        <v>0.02</v>
      </c>
      <c r="G30" s="6">
        <v>1.3554658003028977E-2</v>
      </c>
      <c r="H30" s="182"/>
      <c r="I30" s="183"/>
      <c r="J30" s="183"/>
      <c r="K30" s="183"/>
      <c r="L30" s="183"/>
      <c r="M30" s="183"/>
      <c r="N30" s="183"/>
      <c r="O30" s="183"/>
      <c r="P30" s="183"/>
    </row>
    <row r="31" spans="1:16" ht="15" x14ac:dyDescent="0.25">
      <c r="B31" s="4"/>
      <c r="C31" s="166"/>
      <c r="D31" s="165"/>
      <c r="E31" s="6"/>
      <c r="F31" s="165"/>
      <c r="G31" s="6"/>
      <c r="H31" s="182"/>
      <c r="I31" s="183"/>
      <c r="J31" s="183"/>
      <c r="K31" s="183"/>
      <c r="L31" s="183"/>
      <c r="M31" s="183"/>
      <c r="N31" s="183"/>
      <c r="O31" s="183"/>
      <c r="P31" s="183"/>
    </row>
    <row r="32" spans="1:16" x14ac:dyDescent="0.2">
      <c r="B32" s="4"/>
      <c r="C32" s="166"/>
      <c r="D32" s="165"/>
      <c r="E32" s="6"/>
      <c r="F32" s="165"/>
      <c r="G32" s="6"/>
    </row>
    <row r="33" spans="2:9" x14ac:dyDescent="0.2">
      <c r="B33" s="4"/>
      <c r="C33" s="166"/>
      <c r="D33" s="165"/>
      <c r="E33" s="6"/>
      <c r="F33" s="165"/>
      <c r="G33" s="6"/>
    </row>
    <row r="34" spans="2:9" x14ac:dyDescent="0.2">
      <c r="B34" s="4"/>
      <c r="C34" s="166"/>
      <c r="D34" s="165"/>
      <c r="E34" s="6"/>
      <c r="F34" s="165"/>
      <c r="G34" s="6"/>
      <c r="I34" s="111"/>
    </row>
    <row r="35" spans="2:9" x14ac:dyDescent="0.2">
      <c r="B35" s="4"/>
      <c r="C35" s="166"/>
      <c r="D35" s="165"/>
      <c r="E35" s="6"/>
      <c r="F35" s="165"/>
      <c r="G35" s="6"/>
    </row>
    <row r="36" spans="2:9" x14ac:dyDescent="0.2">
      <c r="B36" s="4"/>
      <c r="C36" s="166"/>
      <c r="D36" s="165"/>
      <c r="E36" s="6"/>
      <c r="F36" s="165"/>
      <c r="G36" s="6"/>
      <c r="I36" s="34"/>
    </row>
    <row r="37" spans="2:9" x14ac:dyDescent="0.2">
      <c r="B37" s="4"/>
      <c r="C37" s="166"/>
      <c r="D37" s="165"/>
      <c r="E37" s="6"/>
      <c r="F37" s="165"/>
      <c r="G37" s="6"/>
      <c r="H37" s="34"/>
      <c r="I37" s="34"/>
    </row>
    <row r="38" spans="2:9" x14ac:dyDescent="0.2">
      <c r="B38" s="4"/>
      <c r="C38" s="166"/>
      <c r="D38" s="165"/>
      <c r="E38" s="6"/>
      <c r="F38" s="165"/>
      <c r="G38" s="6"/>
    </row>
    <row r="39" spans="2:9" x14ac:dyDescent="0.2">
      <c r="B39" s="4"/>
      <c r="C39" s="166"/>
      <c r="D39" s="165"/>
      <c r="E39" s="6"/>
      <c r="F39" s="165"/>
      <c r="G39" s="6"/>
    </row>
    <row r="40" spans="2:9" x14ac:dyDescent="0.2">
      <c r="B40" s="4"/>
      <c r="C40" s="166"/>
      <c r="D40" s="165"/>
      <c r="E40" s="6"/>
      <c r="F40" s="165"/>
      <c r="G40" s="6"/>
    </row>
    <row r="41" spans="2:9" x14ac:dyDescent="0.2">
      <c r="B41" s="4"/>
      <c r="C41" s="166"/>
      <c r="D41" s="165"/>
      <c r="E41" s="6"/>
      <c r="F41" s="165"/>
      <c r="G41" s="6"/>
    </row>
    <row r="42" spans="2:9" x14ac:dyDescent="0.2">
      <c r="B42" s="4"/>
      <c r="C42" s="166"/>
      <c r="D42" s="165"/>
      <c r="E42" s="6"/>
      <c r="F42" s="165"/>
      <c r="G42" s="6"/>
    </row>
    <row r="43" spans="2:9" ht="15.75" customHeight="1" x14ac:dyDescent="0.2">
      <c r="B43" s="4"/>
      <c r="C43" s="166"/>
      <c r="D43" s="165"/>
      <c r="E43" s="156"/>
      <c r="F43" s="165"/>
      <c r="G43" s="156"/>
    </row>
    <row r="44" spans="2:9" ht="5.25" customHeight="1" x14ac:dyDescent="0.2"/>
    <row r="45" spans="2:9" x14ac:dyDescent="0.2">
      <c r="C45" s="34"/>
    </row>
    <row r="58" spans="1:12" ht="15" customHeight="1" thickBot="1" x14ac:dyDescent="0.25">
      <c r="C58" s="14"/>
      <c r="D58" s="940" t="s">
        <v>432</v>
      </c>
      <c r="E58" s="940"/>
      <c r="F58" s="940" t="s">
        <v>433</v>
      </c>
      <c r="G58" s="940"/>
    </row>
    <row r="59" spans="1:12" ht="15.75" thickBot="1" x14ac:dyDescent="0.3">
      <c r="A59" s="167" t="s">
        <v>442</v>
      </c>
      <c r="D59" s="110" t="s">
        <v>436</v>
      </c>
      <c r="E59" s="5" t="s">
        <v>437</v>
      </c>
      <c r="F59" s="110" t="s">
        <v>436</v>
      </c>
      <c r="G59" s="5" t="s">
        <v>437</v>
      </c>
    </row>
    <row r="60" spans="1:12" ht="15" x14ac:dyDescent="0.25">
      <c r="B60" s="4" t="s">
        <v>5</v>
      </c>
      <c r="C60" s="166">
        <v>537791</v>
      </c>
      <c r="D60" s="165">
        <v>0.38</v>
      </c>
      <c r="E60" s="6">
        <f>+'[5]CONSOLIDADO '!J21</f>
        <v>0.9249200078204346</v>
      </c>
      <c r="F60" s="165">
        <v>0</v>
      </c>
      <c r="G60" s="6">
        <f>+'[5]ALERTAS DIRECCIONES'!P27</f>
        <v>0.48251737703203379</v>
      </c>
      <c r="H60" s="182" t="s">
        <v>367</v>
      </c>
      <c r="I60" s="183"/>
      <c r="J60" s="183"/>
      <c r="K60" s="183"/>
      <c r="L60" s="111"/>
    </row>
    <row r="61" spans="1:12" ht="15" x14ac:dyDescent="0.25">
      <c r="B61" s="4" t="s">
        <v>441</v>
      </c>
      <c r="C61" s="166">
        <v>537791</v>
      </c>
      <c r="D61" s="165">
        <v>0.5</v>
      </c>
      <c r="E61" s="6">
        <v>0.53554127002633001</v>
      </c>
      <c r="F61" s="165">
        <v>0.02</v>
      </c>
      <c r="G61" s="230">
        <v>4.4816979959852307E-3</v>
      </c>
      <c r="H61" s="182"/>
      <c r="I61" s="183"/>
      <c r="J61" s="183"/>
      <c r="K61" s="183"/>
      <c r="L61" s="111"/>
    </row>
    <row r="62" spans="1:12" ht="15" x14ac:dyDescent="0.25">
      <c r="B62" s="4" t="s">
        <v>443</v>
      </c>
      <c r="C62" s="166"/>
      <c r="D62" s="165"/>
      <c r="E62" s="6"/>
      <c r="F62" s="165"/>
      <c r="G62" s="230"/>
      <c r="H62" s="182"/>
      <c r="I62" s="183"/>
      <c r="J62" s="183"/>
      <c r="K62" s="183"/>
      <c r="L62" s="111"/>
    </row>
    <row r="63" spans="1:12" x14ac:dyDescent="0.2">
      <c r="B63" s="4" t="s">
        <v>444</v>
      </c>
      <c r="C63" s="166"/>
      <c r="D63" s="165"/>
      <c r="E63" s="6"/>
      <c r="F63" s="165"/>
      <c r="G63" s="6"/>
      <c r="H63" s="34"/>
    </row>
    <row r="64" spans="1:12" x14ac:dyDescent="0.2">
      <c r="B64" s="4" t="s">
        <v>445</v>
      </c>
      <c r="C64" s="166"/>
      <c r="D64" s="165"/>
      <c r="E64" s="6"/>
      <c r="F64" s="165"/>
      <c r="G64" s="6"/>
    </row>
    <row r="65" spans="1:7" x14ac:dyDescent="0.2">
      <c r="B65" s="4" t="s">
        <v>446</v>
      </c>
      <c r="C65" s="166"/>
      <c r="D65" s="165"/>
      <c r="E65" s="6"/>
      <c r="F65" s="165"/>
      <c r="G65" s="6"/>
    </row>
    <row r="66" spans="1:7" x14ac:dyDescent="0.2">
      <c r="A66" s="34"/>
      <c r="B66" s="4" t="s">
        <v>447</v>
      </c>
      <c r="C66" s="166"/>
      <c r="D66" s="165"/>
      <c r="E66" s="6"/>
      <c r="F66" s="165"/>
      <c r="G66" s="6"/>
    </row>
    <row r="67" spans="1:7" x14ac:dyDescent="0.2">
      <c r="B67" s="4" t="s">
        <v>448</v>
      </c>
      <c r="C67" s="166"/>
      <c r="D67" s="165"/>
      <c r="E67" s="6"/>
      <c r="F67" s="165"/>
      <c r="G67" s="6"/>
    </row>
    <row r="68" spans="1:7" x14ac:dyDescent="0.2">
      <c r="B68" s="4" t="s">
        <v>449</v>
      </c>
      <c r="C68" s="166"/>
      <c r="D68" s="165"/>
      <c r="E68" s="6"/>
      <c r="F68" s="165"/>
      <c r="G68" s="6"/>
    </row>
    <row r="69" spans="1:7" x14ac:dyDescent="0.2">
      <c r="B69" s="4" t="s">
        <v>450</v>
      </c>
      <c r="C69" s="166"/>
      <c r="D69" s="165"/>
      <c r="E69" s="6"/>
      <c r="F69" s="165"/>
      <c r="G69" s="6"/>
    </row>
    <row r="70" spans="1:7" x14ac:dyDescent="0.2">
      <c r="B70" s="4" t="s">
        <v>451</v>
      </c>
      <c r="C70" s="166"/>
      <c r="D70" s="165"/>
      <c r="E70" s="6"/>
      <c r="F70" s="165"/>
      <c r="G70" s="6"/>
    </row>
    <row r="71" spans="1:7" x14ac:dyDescent="0.2">
      <c r="B71" s="4" t="s">
        <v>452</v>
      </c>
      <c r="C71" s="166"/>
      <c r="D71" s="165"/>
      <c r="E71" s="6"/>
      <c r="F71" s="165"/>
      <c r="G71" s="6"/>
    </row>
    <row r="72" spans="1:7" x14ac:dyDescent="0.2">
      <c r="B72" s="4"/>
      <c r="C72" s="166"/>
      <c r="D72" s="165"/>
      <c r="E72" s="6"/>
      <c r="F72" s="165"/>
      <c r="G72" s="6"/>
    </row>
    <row r="73" spans="1:7" x14ac:dyDescent="0.2">
      <c r="B73" s="4"/>
      <c r="C73" s="166"/>
      <c r="D73" s="165"/>
      <c r="E73" s="6"/>
      <c r="F73" s="165"/>
      <c r="G73" s="6"/>
    </row>
    <row r="74" spans="1:7" ht="15" x14ac:dyDescent="0.2">
      <c r="B74" s="4"/>
      <c r="C74" s="166"/>
      <c r="D74" s="165"/>
      <c r="E74" s="156"/>
      <c r="F74" s="165"/>
      <c r="G74" s="156"/>
    </row>
    <row r="77" spans="1:7" ht="15" x14ac:dyDescent="0.25">
      <c r="C77" s="185"/>
    </row>
    <row r="92" spans="2:14" x14ac:dyDescent="0.2">
      <c r="C92" s="3" t="s">
        <v>453</v>
      </c>
    </row>
    <row r="94" spans="2:14" ht="20.25" customHeight="1" x14ac:dyDescent="0.2">
      <c r="B94" s="282" t="s">
        <v>454</v>
      </c>
      <c r="C94" s="283" t="s">
        <v>455</v>
      </c>
      <c r="D94" s="283" t="s">
        <v>456</v>
      </c>
      <c r="E94" s="283"/>
      <c r="F94" s="283"/>
      <c r="G94" s="283"/>
      <c r="H94" s="283"/>
      <c r="I94" s="283"/>
      <c r="J94" s="283"/>
      <c r="K94" s="283"/>
      <c r="L94" s="283"/>
      <c r="M94" s="283"/>
      <c r="N94" s="296" t="s">
        <v>452</v>
      </c>
    </row>
    <row r="95" spans="2:14" ht="15.75" customHeight="1" x14ac:dyDescent="0.2">
      <c r="B95" s="284" t="s">
        <v>457</v>
      </c>
      <c r="C95" s="184">
        <v>0.38</v>
      </c>
      <c r="D95" s="184">
        <v>0.5</v>
      </c>
      <c r="E95" s="184"/>
      <c r="F95" s="184"/>
      <c r="G95" s="184"/>
      <c r="H95" s="184"/>
      <c r="I95" s="184"/>
      <c r="J95" s="184"/>
      <c r="K95" s="184"/>
      <c r="L95" s="184"/>
      <c r="M95" s="184"/>
      <c r="N95" s="103"/>
    </row>
    <row r="96" spans="2:14" ht="15.75" customHeight="1" x14ac:dyDescent="0.2">
      <c r="B96" s="379"/>
      <c r="C96" s="219"/>
      <c r="D96" s="219"/>
      <c r="E96" s="219"/>
      <c r="F96" s="220"/>
      <c r="G96" s="220"/>
      <c r="H96" s="220"/>
      <c r="I96" s="220"/>
      <c r="J96" s="220"/>
      <c r="K96" s="220"/>
      <c r="L96" s="220"/>
      <c r="M96" s="220"/>
    </row>
    <row r="97" spans="2:14" x14ac:dyDescent="0.2">
      <c r="C97" s="3" t="s">
        <v>458</v>
      </c>
    </row>
    <row r="99" spans="2:14" ht="15" x14ac:dyDescent="0.2">
      <c r="B99" s="282" t="s">
        <v>454</v>
      </c>
      <c r="C99" s="283" t="s">
        <v>455</v>
      </c>
      <c r="D99" s="283" t="s">
        <v>456</v>
      </c>
      <c r="E99" s="283" t="s">
        <v>459</v>
      </c>
      <c r="F99" s="283" t="s">
        <v>460</v>
      </c>
      <c r="G99" s="283" t="s">
        <v>461</v>
      </c>
      <c r="H99" s="283" t="s">
        <v>462</v>
      </c>
      <c r="I99" s="283" t="s">
        <v>463</v>
      </c>
      <c r="J99" s="283" t="s">
        <v>464</v>
      </c>
      <c r="K99" s="283" t="s">
        <v>465</v>
      </c>
      <c r="L99" s="283" t="s">
        <v>450</v>
      </c>
      <c r="M99" s="283" t="s">
        <v>451</v>
      </c>
      <c r="N99" s="296" t="s">
        <v>452</v>
      </c>
    </row>
    <row r="100" spans="2:14" ht="15" x14ac:dyDescent="0.2">
      <c r="B100" s="284" t="s">
        <v>457</v>
      </c>
      <c r="C100" s="184">
        <v>0</v>
      </c>
      <c r="D100" s="184">
        <v>0.02</v>
      </c>
      <c r="E100" s="184"/>
      <c r="F100" s="184"/>
      <c r="G100" s="184"/>
      <c r="H100" s="184"/>
      <c r="I100" s="184"/>
      <c r="J100" s="184"/>
      <c r="K100" s="184"/>
      <c r="L100" s="184"/>
      <c r="M100" s="184"/>
      <c r="N100" s="103"/>
    </row>
  </sheetData>
  <mergeCells count="7">
    <mergeCell ref="D58:E58"/>
    <mergeCell ref="F58:G58"/>
    <mergeCell ref="D2:E2"/>
    <mergeCell ref="F2:G2"/>
    <mergeCell ref="H2:J2"/>
    <mergeCell ref="D27:E27"/>
    <mergeCell ref="F27:G2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0b3f84-34bb-46ec-ab70-888c8db4dbd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097F0C5AEA9C44BB168BDCB89F36F9" ma:contentTypeVersion="11" ma:contentTypeDescription="Crear nuevo documento." ma:contentTypeScope="" ma:versionID="28d2c0504e3333d22bd058aa1ac3fbe4">
  <xsd:schema xmlns:xsd="http://www.w3.org/2001/XMLSchema" xmlns:xs="http://www.w3.org/2001/XMLSchema" xmlns:p="http://schemas.microsoft.com/office/2006/metadata/properties" xmlns:ns3="6d0b3f84-34bb-46ec-ab70-888c8db4dbd4" targetNamespace="http://schemas.microsoft.com/office/2006/metadata/properties" ma:root="true" ma:fieldsID="b6b7d9a9655b47eebaba691db8316042" ns3:_="">
    <xsd:import namespace="6d0b3f84-34bb-46ec-ab70-888c8db4dbd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b3f84-34bb-46ec-ab70-888c8db4dbd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030F1C-56FA-4B25-AB2A-D40507FD90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002F94-5BAD-4CB9-87B8-BF82D0A4D982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6d0b3f84-34bb-46ec-ab70-888c8db4dbd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A176C2E-F523-4045-8593-C00D3BDF55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0b3f84-34bb-46ec-ab70-888c8db4db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12</vt:i4>
      </vt:variant>
    </vt:vector>
  </HeadingPairs>
  <TitlesOfParts>
    <vt:vector size="19" baseType="lpstr">
      <vt:lpstr>SENTENCI 2025</vt:lpstr>
      <vt:lpstr>CONSOLIDADO </vt:lpstr>
      <vt:lpstr>POR DIRECCIONES</vt:lpstr>
      <vt:lpstr>ALERTAS DIRECCIONES</vt:lpstr>
      <vt:lpstr>CUADRO SENTENCIA</vt:lpstr>
      <vt:lpstr>DATOS REGALIAS</vt:lpstr>
      <vt:lpstr>GRAFICAS DE TENDENCIA </vt:lpstr>
      <vt:lpstr>'ALERTAS DIRECCIONES'!Área_de_impresión</vt:lpstr>
      <vt:lpstr>'CONSOLIDADO '!Área_de_impresión</vt:lpstr>
      <vt:lpstr>'POR DIRECCIONES'!Área_de_impresión</vt:lpstr>
      <vt:lpstr>'ALERTAS DIRECCIONES'!Print_Area</vt:lpstr>
      <vt:lpstr>'CONSOLIDADO '!Print_Area</vt:lpstr>
      <vt:lpstr>'DATOS REGALIAS'!Print_Area</vt:lpstr>
      <vt:lpstr>'POR DIRECCIONES'!Print_Area</vt:lpstr>
      <vt:lpstr>'ALERTAS DIRECCIONES'!Print_Titles</vt:lpstr>
      <vt:lpstr>'CONSOLIDADO '!Print_Titles</vt:lpstr>
      <vt:lpstr>'POR DIRECCIONES'!Print_Titles</vt:lpstr>
      <vt:lpstr>'ALERTAS DIRECCIONES'!Títulos_a_imprimir</vt:lpstr>
      <vt:lpstr>'POR DIRECCIONES'!Títulos_a_imprimir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Martha Elena Blanco Barrera</dc:creator>
  <cp:keywords/>
  <dc:description/>
  <cp:lastModifiedBy>Henry Euclides Pineda Prieto</cp:lastModifiedBy>
  <cp:revision/>
  <dcterms:created xsi:type="dcterms:W3CDTF">2015-10-22T11:50:38Z</dcterms:created>
  <dcterms:modified xsi:type="dcterms:W3CDTF">2026-02-03T19:24:17Z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0x0101003A097F0C5AEA9C44BB168BDCB89F36F9</vt:lpwstr>
  </property>
</Properties>
</file>