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BC9C0DA3-9501-495B-963F-8412764BCB45}" xr6:coauthVersionLast="36" xr6:coauthVersionMax="36" xr10:uidLastSave="{00000000-0000-0000-0000-000000000000}"/>
  <bookViews>
    <workbookView xWindow="0" yWindow="0" windowWidth="28800" windowHeight="11205" firstSheet="4" activeTab="5" xr2:uid="{26394B1E-0B53-4E3B-AD10-41B012BF3165}"/>
  </bookViews>
  <sheets>
    <sheet name="SENTENCI 2025" sheetId="1081" state="hidden" r:id="rId1"/>
    <sheet name="UNP" sheetId="77" state="hidden" r:id="rId2"/>
    <sheet name="DATOS SENT" sheetId="551" state="hidden" r:id="rId3"/>
    <sheet name="NASA KIWE" sheetId="72" state="hidden" r:id="rId4"/>
    <sheet name="CONSOLIDADO " sheetId="66" r:id="rId5"/>
    <sheet name="POR DIRECCIONES" sheetId="129" r:id="rId6"/>
    <sheet name="ALERTAS DIRECCIONES" sheetId="6" r:id="rId7"/>
    <sheet name="CUADRO SENTENCIA" sheetId="60" r:id="rId8"/>
    <sheet name="DATOS REGALIAS" sheetId="1010" state="hidden" r:id="rId9"/>
    <sheet name="CONSOLIDADO SECTOR INTERIOR" sheetId="83" state="hidden" r:id="rId10"/>
    <sheet name="GLOSARIO" sheetId="987" state="hidden" r:id="rId11"/>
    <sheet name="GRAFICAS DE TENDENCIA " sheetId="1079" state="hidden" r:id="rId12"/>
    <sheet name="Comparativo Sector" sheetId="1073"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6" hidden="1">'ALERTAS DIRECCIONES'!#REF!</definedName>
    <definedName name="_xlnm._FilterDatabase" localSheetId="2" hidden="1">'DATOS SENT'!$A$4:$AA$48</definedName>
    <definedName name="_xlnm._FilterDatabase" localSheetId="5" hidden="1">'POR DIRECCIONES'!$A$6:$BI$45</definedName>
    <definedName name="año">[1]Listas!$M$2:$M$8</definedName>
    <definedName name="_xlnm.Print_Area" localSheetId="6">'ALERTAS DIRECCIONES'!$A$1:$U$56</definedName>
    <definedName name="_xlnm.Print_Area" localSheetId="4">'CONSOLIDADO '!$A$3:$O$20</definedName>
    <definedName name="_xlnm.Print_Area" localSheetId="10">GLOSARIO!$A$2:$L$13</definedName>
    <definedName name="_xlnm.Print_Area" localSheetId="5">'POR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6">'ALERTAS DIRECCIONES'!$A$1:$T$56</definedName>
    <definedName name="Print_Area" localSheetId="4">'CONSOLIDADO '!$A$3:$O$20</definedName>
    <definedName name="Print_Area" localSheetId="8">'DATOS REGALIAS'!$C$1:$Q$20</definedName>
    <definedName name="Print_Area" localSheetId="10">GLOSARIO!$A$1:$M$27</definedName>
    <definedName name="Print_Area" localSheetId="5">'POR DIRECCIONES'!$A$2:$P$203</definedName>
    <definedName name="Print_Titles" localSheetId="6">'ALERTAS DIRECCIONES'!$1:$4</definedName>
    <definedName name="Print_Titles" localSheetId="4">'CONSOLIDADO '!$3:$21</definedName>
    <definedName name="Print_Titles" localSheetId="5">'POR DIRECCIONES'!$2:$5</definedName>
    <definedName name="Sumar?">[1]Listas!$F$2:$F$3</definedName>
    <definedName name="Tipo_gasto">[1]Listas!$D$2:$D$3</definedName>
    <definedName name="_xlnm.Print_Titles" localSheetId="6">'ALERTAS DIRECCIONES'!$1:$4</definedName>
    <definedName name="_xlnm.Print_Titles" localSheetId="5">'POR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R47" i="551" l="1"/>
  <c r="O16" i="1010"/>
  <c r="K16" i="1010"/>
  <c r="M17" i="1010"/>
  <c r="N17" i="1010" s="1"/>
  <c r="Q46" i="1010"/>
  <c r="P18" i="1010"/>
  <c r="M18" i="1010"/>
  <c r="M46" i="1010" s="1"/>
  <c r="L46" i="1010"/>
  <c r="F7" i="1073"/>
  <c r="F18" i="1010"/>
  <c r="H46" i="1010"/>
  <c r="F9" i="72"/>
  <c r="C6" i="72"/>
  <c r="D9" i="72"/>
  <c r="D10" i="72" s="1"/>
  <c r="J10" i="1073"/>
  <c r="D6" i="72"/>
  <c r="J14" i="1073"/>
  <c r="F6" i="72"/>
  <c r="B6" i="72"/>
  <c r="B9" i="72"/>
  <c r="B10" i="72" s="1"/>
  <c r="C16" i="83"/>
  <c r="C17" i="83" s="1"/>
  <c r="G16" i="83"/>
  <c r="W47" i="551"/>
  <c r="W49" i="551" s="1"/>
  <c r="W51" i="551" s="1"/>
  <c r="Q47" i="551"/>
  <c r="Q49" i="551" s="1"/>
  <c r="Q51" i="551" s="1"/>
  <c r="V47" i="551"/>
  <c r="V49" i="551" s="1"/>
  <c r="V51" i="551" s="1"/>
  <c r="Z47" i="551"/>
  <c r="Z49" i="551" s="1"/>
  <c r="Z51" i="551" s="1"/>
  <c r="U47" i="551"/>
  <c r="U49" i="551" s="1"/>
  <c r="U51" i="551" s="1"/>
  <c r="R49" i="551"/>
  <c r="R51" i="551" s="1"/>
  <c r="X47" i="551"/>
  <c r="X49" i="551" s="1"/>
  <c r="X51" i="551" s="1"/>
  <c r="Y47" i="551"/>
  <c r="Y49" i="551" s="1"/>
  <c r="Y51" i="551" s="1"/>
  <c r="T47" i="551"/>
  <c r="T49" i="551" s="1"/>
  <c r="T51" i="551" s="1"/>
  <c r="AA47" i="551"/>
  <c r="AA49" i="551" s="1"/>
  <c r="AA51" i="551" s="1"/>
  <c r="I5" i="72" l="1"/>
  <c r="J16" i="83"/>
  <c r="J17" i="83" s="1"/>
  <c r="K5" i="72"/>
  <c r="C5" i="72"/>
  <c r="D14" i="1073"/>
  <c r="F5" i="72"/>
  <c r="B5" i="72"/>
  <c r="O18" i="1010"/>
  <c r="E7" i="1073"/>
  <c r="F46" i="1010"/>
  <c r="N18" i="1010"/>
  <c r="R18" i="1010"/>
  <c r="F47" i="1010"/>
  <c r="J17" i="1073"/>
  <c r="E6" i="72"/>
  <c r="H6" i="72" s="1"/>
  <c r="D5" i="72"/>
  <c r="L16" i="83"/>
  <c r="G17" i="83"/>
  <c r="I6" i="72"/>
  <c r="H14" i="1073"/>
  <c r="K9" i="72"/>
  <c r="K6" i="72"/>
  <c r="I9" i="72"/>
  <c r="F14" i="1073"/>
  <c r="F10" i="72"/>
  <c r="C9" i="72"/>
  <c r="D8" i="72" l="1"/>
  <c r="D11" i="72" s="1"/>
  <c r="B8" i="72"/>
  <c r="B11" i="72" s="1"/>
  <c r="H13" i="1073"/>
  <c r="K7" i="72"/>
  <c r="C7" i="72"/>
  <c r="C8" i="72"/>
  <c r="B7" i="72"/>
  <c r="D7" i="72"/>
  <c r="I7" i="72"/>
  <c r="E5" i="72"/>
  <c r="L5" i="72" s="1"/>
  <c r="J13" i="1073"/>
  <c r="J15" i="1073" s="1"/>
  <c r="F7" i="72"/>
  <c r="G7" i="1073"/>
  <c r="J6" i="1073"/>
  <c r="L6" i="72"/>
  <c r="G6" i="72"/>
  <c r="J19" i="1073"/>
  <c r="J6" i="72"/>
  <c r="L17" i="83"/>
  <c r="C10" i="72"/>
  <c r="E10" i="72" s="1"/>
  <c r="H10" i="72" s="1"/>
  <c r="E9" i="72"/>
  <c r="L9" i="72" s="1"/>
  <c r="I10" i="72"/>
  <c r="K10" i="72"/>
  <c r="J5" i="72" l="1"/>
  <c r="H5" i="72"/>
  <c r="G5" i="72"/>
  <c r="K8" i="72"/>
  <c r="K11" i="72" s="1"/>
  <c r="E14" i="1073"/>
  <c r="G14" i="1073" s="1"/>
  <c r="E7" i="72"/>
  <c r="G7" i="72" s="1"/>
  <c r="F8" i="72"/>
  <c r="F11" i="72" s="1"/>
  <c r="D13" i="1073"/>
  <c r="D15" i="1073" s="1"/>
  <c r="F13" i="1073"/>
  <c r="F15" i="1073" s="1"/>
  <c r="I8" i="72"/>
  <c r="I11" i="72" s="1"/>
  <c r="G10" i="72"/>
  <c r="C11" i="72"/>
  <c r="E11" i="72" s="1"/>
  <c r="L10" i="72"/>
  <c r="J9" i="72"/>
  <c r="J16" i="1073"/>
  <c r="J18" i="1073" s="1"/>
  <c r="J10" i="72"/>
  <c r="E8" i="72"/>
  <c r="H9" i="72"/>
  <c r="G9" i="72"/>
  <c r="H15" i="1073"/>
  <c r="L8" i="72" l="1"/>
  <c r="H11" i="72"/>
  <c r="I14" i="1073"/>
  <c r="L7" i="72"/>
  <c r="J7" i="72"/>
  <c r="H7" i="72"/>
  <c r="J5" i="1073"/>
  <c r="J8" i="1073" s="1"/>
  <c r="D16" i="83"/>
  <c r="E13" i="1073"/>
  <c r="J8" i="72"/>
  <c r="L11" i="72"/>
  <c r="H8" i="72"/>
  <c r="G8" i="72"/>
  <c r="J11" i="72"/>
  <c r="G11" i="72"/>
  <c r="D17" i="83" l="1"/>
  <c r="F16" i="83"/>
  <c r="K16" i="83"/>
  <c r="E15" i="1073"/>
  <c r="I13" i="1073"/>
  <c r="G13" i="1073"/>
  <c r="H16" i="83" l="1"/>
  <c r="F17" i="83"/>
  <c r="I16" i="83"/>
  <c r="M16" i="83"/>
  <c r="K17" i="83"/>
  <c r="I15" i="1073"/>
  <c r="G15" i="1073"/>
  <c r="H17" i="83" l="1"/>
  <c r="M17" i="83"/>
  <c r="I17" i="83"/>
  <c r="S50" i="551" l="1"/>
  <c r="S19" i="551"/>
  <c r="S53" i="551" s="1"/>
  <c r="S47" i="551" l="1"/>
  <c r="S49" i="551" s="1"/>
  <c r="S51" i="551" s="1"/>
  <c r="J9" i="1073" l="1"/>
  <c r="J20" i="1073"/>
  <c r="J21" i="1073" s="1"/>
  <c r="J11" i="1073"/>
  <c r="J12" i="1073" l="1"/>
  <c r="J22" i="1073" s="1"/>
  <c r="F6" i="76"/>
  <c r="K6" i="77"/>
  <c r="D6" i="77"/>
  <c r="B6" i="77"/>
  <c r="F9" i="76"/>
  <c r="D11" i="73"/>
  <c r="D12" i="73" s="1"/>
  <c r="C6" i="76"/>
  <c r="D6" i="76"/>
  <c r="C10" i="77"/>
  <c r="K6" i="76"/>
  <c r="B6" i="76"/>
  <c r="F10" i="77"/>
  <c r="D10" i="1073"/>
  <c r="L8" i="83"/>
  <c r="D10" i="77"/>
  <c r="F20" i="1073"/>
  <c r="F11" i="73"/>
  <c r="C11" i="73"/>
  <c r="C12" i="73" s="1"/>
  <c r="F12" i="77"/>
  <c r="F13" i="77" s="1"/>
  <c r="F7" i="73"/>
  <c r="D8" i="77"/>
  <c r="B8" i="77"/>
  <c r="F6" i="77"/>
  <c r="D17" i="1073"/>
  <c r="C8" i="77"/>
  <c r="C7" i="73"/>
  <c r="C10" i="76"/>
  <c r="B11" i="73"/>
  <c r="B12" i="73" s="1"/>
  <c r="G8" i="83"/>
  <c r="K7" i="73"/>
  <c r="D7" i="73"/>
  <c r="D12" i="77" l="1"/>
  <c r="D13" i="77" s="1"/>
  <c r="D11" i="1073"/>
  <c r="B10" i="77"/>
  <c r="F8" i="77"/>
  <c r="K8" i="77"/>
  <c r="B7" i="76"/>
  <c r="E6" i="76"/>
  <c r="G6" i="76" s="1"/>
  <c r="C6" i="77"/>
  <c r="B5" i="76"/>
  <c r="B6" i="73"/>
  <c r="I7" i="76"/>
  <c r="D20" i="1073"/>
  <c r="D5" i="77"/>
  <c r="C7" i="76"/>
  <c r="C8" i="73"/>
  <c r="D8" i="83"/>
  <c r="E6" i="83"/>
  <c r="I9" i="77"/>
  <c r="I5" i="77"/>
  <c r="C9" i="76"/>
  <c r="I11" i="73"/>
  <c r="I12" i="73" s="1"/>
  <c r="D7" i="76"/>
  <c r="I5" i="76"/>
  <c r="K5" i="77"/>
  <c r="C8" i="83"/>
  <c r="D9" i="77"/>
  <c r="B9" i="76"/>
  <c r="B10" i="76"/>
  <c r="I8" i="73"/>
  <c r="E8" i="83"/>
  <c r="C6" i="73"/>
  <c r="B9" i="77"/>
  <c r="C9" i="77"/>
  <c r="K8" i="73"/>
  <c r="I6" i="76"/>
  <c r="F9" i="77"/>
  <c r="E9" i="76"/>
  <c r="K7" i="76"/>
  <c r="B7" i="73"/>
  <c r="B5" i="77"/>
  <c r="D8" i="73"/>
  <c r="C5" i="76"/>
  <c r="B9" i="73"/>
  <c r="F8" i="73"/>
  <c r="K9" i="73"/>
  <c r="K9" i="77"/>
  <c r="B8" i="73"/>
  <c r="D9" i="73"/>
  <c r="C5" i="77"/>
  <c r="F9" i="73"/>
  <c r="I9" i="73"/>
  <c r="H10" i="1073"/>
  <c r="K10" i="77"/>
  <c r="I8" i="77"/>
  <c r="I6" i="77"/>
  <c r="F17" i="1073"/>
  <c r="I9" i="76"/>
  <c r="I10" i="76"/>
  <c r="F10" i="1073"/>
  <c r="I10" i="77"/>
  <c r="C12" i="77"/>
  <c r="C13" i="77" s="1"/>
  <c r="I7" i="73"/>
  <c r="H20" i="1073"/>
  <c r="K11" i="73"/>
  <c r="F12" i="73"/>
  <c r="H17" i="1073"/>
  <c r="K9" i="76"/>
  <c r="K10" i="76"/>
  <c r="H11" i="1073"/>
  <c r="K12" i="77"/>
  <c r="K13" i="77" s="1"/>
  <c r="F10" i="76"/>
  <c r="B12" i="77" l="1"/>
  <c r="B13" i="77" s="1"/>
  <c r="D7" i="77"/>
  <c r="K7" i="77"/>
  <c r="F7" i="77"/>
  <c r="G7" i="83"/>
  <c r="B7" i="77"/>
  <c r="C7" i="83"/>
  <c r="I7" i="77"/>
  <c r="G6" i="83"/>
  <c r="J6" i="76"/>
  <c r="L6" i="83"/>
  <c r="L6" i="76"/>
  <c r="L10" i="83"/>
  <c r="D6" i="1073"/>
  <c r="B8" i="76"/>
  <c r="B11" i="76" s="1"/>
  <c r="H6" i="76"/>
  <c r="E6" i="73"/>
  <c r="D6" i="83"/>
  <c r="F9" i="1073"/>
  <c r="C10" i="73"/>
  <c r="C13" i="73" s="1"/>
  <c r="L7" i="83"/>
  <c r="I6" i="73"/>
  <c r="J7" i="83"/>
  <c r="D8" i="76"/>
  <c r="I8" i="76"/>
  <c r="I11" i="76" s="1"/>
  <c r="J13" i="83"/>
  <c r="C10" i="83"/>
  <c r="D5" i="76"/>
  <c r="E9" i="83"/>
  <c r="E13" i="83"/>
  <c r="E14" i="83" s="1"/>
  <c r="E9" i="77"/>
  <c r="J9" i="83"/>
  <c r="E8" i="73"/>
  <c r="H8" i="73" s="1"/>
  <c r="K6" i="73"/>
  <c r="H9" i="76"/>
  <c r="G9" i="76"/>
  <c r="D6" i="73"/>
  <c r="F7" i="76"/>
  <c r="G9" i="83"/>
  <c r="E10" i="76"/>
  <c r="J10" i="76" s="1"/>
  <c r="F5" i="76"/>
  <c r="D9" i="76"/>
  <c r="D10" i="76"/>
  <c r="E17" i="1073"/>
  <c r="I17" i="1073" s="1"/>
  <c r="F5" i="77"/>
  <c r="F11" i="77" s="1"/>
  <c r="F14" i="77" s="1"/>
  <c r="E7" i="83"/>
  <c r="J9" i="76"/>
  <c r="I10" i="73"/>
  <c r="I13" i="73" s="1"/>
  <c r="C7" i="77"/>
  <c r="D7" i="83"/>
  <c r="L9" i="76"/>
  <c r="C9" i="83"/>
  <c r="F11" i="1073"/>
  <c r="I12" i="77"/>
  <c r="I13" i="77" s="1"/>
  <c r="C6" i="83"/>
  <c r="K5" i="76"/>
  <c r="L9" i="83"/>
  <c r="D11" i="77"/>
  <c r="D14" i="77" s="1"/>
  <c r="F6" i="73"/>
  <c r="F10" i="73" s="1"/>
  <c r="F13" i="73" s="1"/>
  <c r="C9" i="73"/>
  <c r="D9" i="83"/>
  <c r="J8" i="83"/>
  <c r="K12" i="73"/>
  <c r="E11" i="1073"/>
  <c r="E12" i="77"/>
  <c r="C11" i="77" l="1"/>
  <c r="C14" i="77" s="1"/>
  <c r="E6" i="77"/>
  <c r="J6" i="77" s="1"/>
  <c r="D16" i="1073"/>
  <c r="D18" i="1073" s="1"/>
  <c r="E7" i="76"/>
  <c r="G7" i="76" s="1"/>
  <c r="L6" i="73"/>
  <c r="E10" i="77"/>
  <c r="G10" i="77" s="1"/>
  <c r="L13" i="83"/>
  <c r="L14" i="83" s="1"/>
  <c r="E5" i="83"/>
  <c r="J6" i="73"/>
  <c r="E10" i="1073"/>
  <c r="G10" i="1073" s="1"/>
  <c r="D5" i="1073"/>
  <c r="D8" i="1073" s="1"/>
  <c r="C5" i="83"/>
  <c r="J8" i="73"/>
  <c r="G8" i="73"/>
  <c r="L8" i="73"/>
  <c r="H10" i="76"/>
  <c r="F6" i="83"/>
  <c r="E9" i="73"/>
  <c r="H9" i="73" s="1"/>
  <c r="D11" i="76"/>
  <c r="H9" i="1073"/>
  <c r="H12" i="1073" s="1"/>
  <c r="K11" i="77"/>
  <c r="K14" i="77" s="1"/>
  <c r="E7" i="73"/>
  <c r="J7" i="73" s="1"/>
  <c r="F19" i="1073"/>
  <c r="F21" i="1073" s="1"/>
  <c r="L10" i="76"/>
  <c r="I11" i="77"/>
  <c r="I14" i="77" s="1"/>
  <c r="G10" i="76"/>
  <c r="G17" i="1073"/>
  <c r="E5" i="77"/>
  <c r="L5" i="77" s="1"/>
  <c r="E7" i="77"/>
  <c r="J7" i="77" s="1"/>
  <c r="H19" i="1073"/>
  <c r="H21" i="1073" s="1"/>
  <c r="K10" i="73"/>
  <c r="K13" i="73" s="1"/>
  <c r="E8" i="77"/>
  <c r="J8" i="77" s="1"/>
  <c r="J10" i="83"/>
  <c r="G6" i="73"/>
  <c r="F16" i="1073"/>
  <c r="F18" i="1073" s="1"/>
  <c r="E10" i="83"/>
  <c r="E19" i="1073"/>
  <c r="K8" i="76"/>
  <c r="K11" i="76" s="1"/>
  <c r="H16" i="1073"/>
  <c r="H18" i="1073" s="1"/>
  <c r="L5" i="83"/>
  <c r="D10" i="83"/>
  <c r="D13" i="83"/>
  <c r="D14" i="83" s="1"/>
  <c r="G11" i="1073"/>
  <c r="C13" i="83"/>
  <c r="C14" i="83" s="1"/>
  <c r="E20" i="1073"/>
  <c r="E11" i="73"/>
  <c r="F7" i="83"/>
  <c r="I7" i="83" s="1"/>
  <c r="H6" i="73"/>
  <c r="D10" i="73"/>
  <c r="D13" i="73" s="1"/>
  <c r="F9" i="83"/>
  <c r="I9" i="83" s="1"/>
  <c r="D9" i="1073"/>
  <c r="D12" i="1073" s="1"/>
  <c r="B11" i="77"/>
  <c r="B14" i="77" s="1"/>
  <c r="C8" i="76"/>
  <c r="C11" i="76" s="1"/>
  <c r="F8" i="76"/>
  <c r="G10" i="83"/>
  <c r="G13" i="83"/>
  <c r="G14" i="83" s="1"/>
  <c r="E5" i="76"/>
  <c r="H6" i="1073"/>
  <c r="D19" i="1073"/>
  <c r="D21" i="1073" s="1"/>
  <c r="B10" i="73"/>
  <c r="B13" i="73" s="1"/>
  <c r="G5" i="83"/>
  <c r="H9" i="77"/>
  <c r="G9" i="77"/>
  <c r="J9" i="77"/>
  <c r="L9" i="77"/>
  <c r="H12" i="77"/>
  <c r="E13" i="77"/>
  <c r="H13" i="77" s="1"/>
  <c r="F6" i="1073"/>
  <c r="J6" i="83"/>
  <c r="I11" i="1073"/>
  <c r="F12" i="1073"/>
  <c r="J14" i="83"/>
  <c r="G6" i="77" l="1"/>
  <c r="L6" i="77"/>
  <c r="H6" i="77"/>
  <c r="L7" i="76"/>
  <c r="J7" i="76"/>
  <c r="H7" i="76"/>
  <c r="H10" i="77"/>
  <c r="L7" i="77"/>
  <c r="G7" i="77"/>
  <c r="E10" i="73"/>
  <c r="J10" i="73" s="1"/>
  <c r="H7" i="77"/>
  <c r="J10" i="77"/>
  <c r="L10" i="77"/>
  <c r="J9" i="73"/>
  <c r="I10" i="1073"/>
  <c r="E11" i="83"/>
  <c r="E12" i="83" s="1"/>
  <c r="E15" i="83" s="1"/>
  <c r="E18" i="83" s="1"/>
  <c r="G9" i="73"/>
  <c r="L9" i="73"/>
  <c r="C11" i="83"/>
  <c r="C12" i="83" s="1"/>
  <c r="C15" i="83" s="1"/>
  <c r="C18" i="83" s="1"/>
  <c r="L7" i="73"/>
  <c r="G7" i="73"/>
  <c r="H7" i="73"/>
  <c r="E9" i="1073"/>
  <c r="E12" i="1073" s="1"/>
  <c r="I12" i="1073" s="1"/>
  <c r="E11" i="77"/>
  <c r="J11" i="77" s="1"/>
  <c r="E21" i="1073"/>
  <c r="I21" i="1073" s="1"/>
  <c r="G5" i="77"/>
  <c r="J5" i="77"/>
  <c r="H5" i="77"/>
  <c r="G8" i="77"/>
  <c r="F8" i="83"/>
  <c r="I8" i="83" s="1"/>
  <c r="L8" i="77"/>
  <c r="H8" i="77"/>
  <c r="K7" i="83"/>
  <c r="M7" i="83"/>
  <c r="H7" i="83"/>
  <c r="K9" i="83"/>
  <c r="D5" i="83"/>
  <c r="M9" i="83"/>
  <c r="H9" i="83"/>
  <c r="L11" i="83"/>
  <c r="L12" i="83" s="1"/>
  <c r="L15" i="83" s="1"/>
  <c r="F13" i="83"/>
  <c r="K13" i="83" s="1"/>
  <c r="F10" i="83"/>
  <c r="K10" i="83" s="1"/>
  <c r="H11" i="73"/>
  <c r="G11" i="73"/>
  <c r="E12" i="73"/>
  <c r="J11" i="73"/>
  <c r="L11" i="73"/>
  <c r="G20" i="1073"/>
  <c r="I20" i="1073"/>
  <c r="H5" i="76"/>
  <c r="J5" i="76"/>
  <c r="F11" i="76"/>
  <c r="G5" i="76"/>
  <c r="L5" i="76"/>
  <c r="D22" i="1073"/>
  <c r="E16" i="1073"/>
  <c r="E8" i="76"/>
  <c r="K6" i="83"/>
  <c r="G19" i="1073"/>
  <c r="I6" i="83"/>
  <c r="H6" i="83"/>
  <c r="M6" i="83"/>
  <c r="G11" i="83"/>
  <c r="I19" i="1073"/>
  <c r="H5" i="1073"/>
  <c r="D11" i="83"/>
  <c r="J5" i="83"/>
  <c r="E14" i="77" l="1"/>
  <c r="J14" i="77" s="1"/>
  <c r="G10" i="73"/>
  <c r="L10" i="73"/>
  <c r="H10" i="73"/>
  <c r="E13" i="73"/>
  <c r="G13" i="73" s="1"/>
  <c r="G12" i="1073"/>
  <c r="I9" i="1073"/>
  <c r="L11" i="77"/>
  <c r="G11" i="77"/>
  <c r="H11" i="77"/>
  <c r="G9" i="1073"/>
  <c r="G21" i="1073"/>
  <c r="E6" i="1073"/>
  <c r="I6" i="1073" s="1"/>
  <c r="D12" i="83"/>
  <c r="D15" i="83" s="1"/>
  <c r="D18" i="83" s="1"/>
  <c r="H8" i="83"/>
  <c r="M8" i="83"/>
  <c r="K8" i="83"/>
  <c r="F5" i="83"/>
  <c r="M5" i="83" s="1"/>
  <c r="F11" i="83"/>
  <c r="M11" i="83" s="1"/>
  <c r="H13" i="83"/>
  <c r="M13" i="83"/>
  <c r="F14" i="83"/>
  <c r="M14" i="83" s="1"/>
  <c r="I13" i="83"/>
  <c r="I10" i="83"/>
  <c r="M10" i="83"/>
  <c r="H10" i="83"/>
  <c r="J12" i="73"/>
  <c r="G12" i="73"/>
  <c r="H12" i="73"/>
  <c r="L12" i="73"/>
  <c r="E18" i="1073"/>
  <c r="G16" i="1073"/>
  <c r="I16" i="1073"/>
  <c r="H8" i="76"/>
  <c r="J8" i="76"/>
  <c r="E11" i="76"/>
  <c r="L8" i="76"/>
  <c r="G8" i="76"/>
  <c r="F5" i="1073"/>
  <c r="H8" i="1073"/>
  <c r="E5" i="1073"/>
  <c r="G12" i="83"/>
  <c r="J11" i="83"/>
  <c r="H14" i="77"/>
  <c r="L18" i="83"/>
  <c r="L13" i="73" l="1"/>
  <c r="L14" i="77"/>
  <c r="G14" i="77"/>
  <c r="H13" i="73"/>
  <c r="J13" i="73"/>
  <c r="G6" i="1073"/>
  <c r="E8" i="1073"/>
  <c r="E22" i="1073" s="1"/>
  <c r="K14" i="83"/>
  <c r="H14" i="83"/>
  <c r="I14" i="83"/>
  <c r="K11" i="83"/>
  <c r="I11" i="83"/>
  <c r="H11" i="83"/>
  <c r="K5" i="83"/>
  <c r="I5" i="83"/>
  <c r="H5" i="83"/>
  <c r="F12" i="83"/>
  <c r="M12" i="83" s="1"/>
  <c r="G11" i="76"/>
  <c r="J11" i="76"/>
  <c r="H11" i="76"/>
  <c r="L11" i="76"/>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<sst xmlns="http://schemas.openxmlformats.org/spreadsheetml/2006/main" count="2500" uniqueCount="549">
  <si>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</si>
  <si>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</si>
  <si>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</si>
  <si>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</si>
  <si>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</si>
  <si>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</si>
  <si>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</si>
  <si>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</si>
  <si>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</si>
  <si>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</si>
  <si>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</si>
  <si>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</si>
  <si>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</si>
  <si>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</si>
  <si>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</si>
  <si>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</si>
  <si>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</si>
  <si>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</si>
  <si>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</si>
  <si>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</si>
  <si>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</si>
  <si>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</si>
  <si>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</si>
  <si>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</si>
  <si>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</si>
  <si>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</si>
  <si>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</si>
  <si>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</si>
  <si>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</si>
  <si>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</si>
  <si>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</si>
  <si>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</si>
  <si>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</si>
  <si>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</si>
  <si>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</si>
  <si>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</si>
  <si>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</si>
  <si>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</si>
  <si>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</si>
  <si>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</si>
  <si>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</si>
  <si>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</si>
  <si>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</si>
  <si>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</si>
  <si>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</si>
  <si>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</si>
  <si>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</si>
  <si>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</si>
  <si>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</si>
  <si>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</si>
  <si>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</si>
  <si>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</si>
  <si>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</si>
  <si>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</si>
  <si>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</si>
  <si>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</si>
  <si>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</si>
  <si>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</si>
  <si>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</si>
  <si>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</si>
  <si>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</si>
  <si>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</si>
  <si>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</si>
  <si>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</si>
  <si>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</si>
  <si>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</si>
  <si>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</si>
  <si>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</si>
  <si>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</si>
  <si>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</si>
  <si>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</si>
  <si>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</si>
  <si>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</si>
  <si>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</si>
  <si>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</si>
  <si>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</si>
  <si>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</si>
  <si>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</si>
  <si>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</si>
  <si>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</si>
  <si>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</si>
  <si>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</si>
  <si>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</si>
  <si>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</si>
  <si>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</si>
  <si>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</si>
  <si>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</si>
  <si>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</si>
  <si>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</si>
  <si>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</si>
  <si>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</si>
  <si>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</si>
  <si>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</si>
  <si>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</si>
  <si>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</si>
  <si>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</si>
  <si>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</si>
  <si>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</si>
  <si>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</si>
  <si>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</si>
  <si>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</si>
  <si>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</si>
  <si>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</si>
  <si>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</si>
  <si>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</si>
  <si>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</si>
  <si>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</si>
  <si>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</si>
  <si>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</si>
  <si>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</si>
  <si>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</si>
  <si>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</si>
  <si>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</si>
  <si>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</si>
  <si>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</si>
  <si>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</si>
  <si>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</si>
  <si>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</si>
  <si>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</si>
  <si>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</si>
  <si>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</si>
  <si>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</si>
  <si>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</si>
  <si>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</si>
  <si>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</si>
  <si>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</si>
  <si>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</si>
  <si>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</si>
  <si>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</si>
  <si>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</si>
  <si>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</si>
  <si>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</si>
  <si>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</si>
  <si>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</si>
  <si>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</si>
  <si>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</si>
  <si>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</si>
  <si>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</si>
  <si>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</si>
  <si>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</si>
  <si>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</si>
  <si>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</si>
  <si>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</si>
  <si>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</si>
  <si>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</si>
  <si>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</si>
  <si>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</si>
  <si>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</si>
  <si>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</si>
  <si>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</si>
  <si>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</si>
  <si>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</si>
  <si>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</si>
  <si>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</si>
  <si>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</si>
  <si>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</si>
  <si>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</si>
  <si>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</si>
  <si>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</si>
  <si>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</si>
  <si>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</si>
  <si>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</si>
  <si>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</si>
  <si>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</si>
  <si>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</si>
  <si>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</si>
  <si>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</si>
  <si>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</si>
  <si>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</si>
  <si>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</si>
  <si>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</si>
  <si>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</si>
  <si>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</si>
  <si>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</si>
  <si>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</si>
  <si>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</si>
  <si>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</si>
  <si>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</si>
  <si>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</si>
  <si>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</si>
  <si>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</si>
  <si>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</si>
  <si>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</si>
  <si>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</si>
  <si>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</si>
  <si>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</si>
  <si>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</si>
  <si>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</si>
  <si>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</si>
  <si>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</si>
  <si>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</si>
  <si>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</si>
  <si>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</si>
  <si>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</si>
  <si>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</si>
  <si>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</si>
  <si>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</si>
  <si>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</si>
  <si>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</si>
  <si>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</si>
  <si>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</si>
  <si>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</si>
  <si>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</si>
  <si>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</si>
  <si>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</si>
  <si>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</si>
  <si>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</si>
  <si>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</si>
  <si>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</si>
  <si>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</si>
  <si>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</si>
  <si>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</si>
  <si>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</si>
  <si>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</si>
  <si>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</si>
  <si>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</si>
  <si>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</si>
  <si>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</si>
  <si>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</si>
  <si>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</si>
  <si>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</si>
  <si>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</si>
  <si>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</si>
  <si>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</si>
  <si>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</si>
  <si>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</si>
  <si>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</si>
  <si>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</si>
  <si>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</si>
  <si>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</si>
  <si>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</si>
  <si>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</si>
  <si>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</si>
  <si>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</si>
  <si>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</si>
  <si>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</si>
  <si>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</si>
  <si>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</si>
  <si>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</si>
  <si>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</si>
  <si>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</si>
  <si>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</si>
  <si>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</si>
  <si>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</si>
  <si>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</si>
  <si>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</si>
  <si>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</si>
  <si>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</si>
  <si>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</si>
  <si>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</si>
  <si>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</si>
  <si>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</si>
  <si>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</si>
  <si>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</si>
  <si>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</si>
  <si>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</si>
  <si>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</si>
  <si>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</si>
  <si>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</si>
  <si>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</si>
  <si>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</si>
  <si>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</si>
  <si>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</si>
  <si>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</si>
  <si>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</si>
  <si>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</si>
  <si>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</si>
  <si>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</si>
  <si>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</si>
  <si>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</si>
  <si>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</si>
  <si>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</si>
  <si>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</si>
  <si>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</si>
  <si>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</si>
  <si>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</si>
  <si>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</si>
  <si>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</si>
  <si>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</si>
  <si>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</si>
  <si>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</si>
  <si>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</si>
  <si>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</si>
  <si>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</si>
  <si>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</si>
  <si>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</si>
  <si>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</si>
  <si>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</si>
  <si>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</si>
  <si>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</si>
  <si>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</si>
  <si>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</si>
  <si>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</si>
  <si>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</si>
  <si>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</si>
  <si>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</si>
  <si>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</si>
  <si>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</si>
  <si>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</si>
  <si>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</si>
  <si>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</si>
  <si>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</si>
  <si>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</si>
  <si>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</si>
  <si>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</si>
  <si>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</si>
  <si>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</si>
  <si>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</si>
  <si>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</si>
  <si>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</si>
  <si>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</si>
  <si>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</si>
  <si>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</si>
  <si>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</si>
  <si>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</si>
  <si>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</si>
  <si>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</si>
  <si>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</si>
  <si>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</si>
  <si>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</si>
  <si>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</si>
  <si>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</si>
  <si>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</si>
  <si>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</si>
  <si>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</si>
  <si>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</si>
  <si>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</si>
  <si>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</si>
  <si>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</si>
  <si>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</si>
  <si>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</si>
  <si>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</si>
  <si>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</si>
  <si>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</si>
  <si>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</si>
  <si>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</si>
  <si>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</si>
  <si>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</si>
  <si>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</si>
  <si>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</si>
  <si>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</si>
  <si>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</si>
  <si>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</si>
  <si>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</si>
  <si>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</si>
  <si>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</si>
  <si>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</si>
  <si>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</si>
  <si>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</si>
  <si>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</si>
  <si>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</si>
  <si>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</si>
  <si>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</si>
  <si>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</si>
  <si>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</si>
  <si>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</si>
  <si>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</si>
  <si>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</si>
  <si>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</si>
  <si>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</si>
  <si>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</si>
  <si>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</si>
  <si>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</si>
  <si>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</si>
  <si>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</si>
  <si>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</si>
  <si>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</si>
  <si>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</si>
  <si>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</si>
  <si>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</si>
  <si>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</si>
  <si>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</si>
  <si>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</si>
  <si>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</si>
  <si>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</si>
  <si>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</si>
  <si>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</si>
  <si>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</si>
  <si>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</si>
  <si>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</si>
  <si>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</si>
  <si>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</si>
  <si>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</si>
  <si>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</si>
  <si>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</si>
  <si>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</si>
  <si>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</si>
  <si>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</si>
  <si>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</si>
  <si>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</si>
  <si>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</si>
  <si>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</si>
  <si>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</si>
  <si>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</si>
  <si>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</si>
  <si>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</si>
  <si>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</si>
  <si>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</si>
  <si>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</si>
  <si>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</si>
  <si>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</si>
  <si>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</si>
  <si>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</si>
  <si>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</si>
  <si>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</si>
  <si>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</si>
  <si>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</si>
  <si>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</si>
  <si>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</si>
  <si>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</si>
  <si>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</si>
  <si>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</si>
  <si>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</si>
  <si>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</si>
  <si>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</si>
  <si>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</si>
  <si>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</si>
  <si>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</si>
  <si>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</si>
  <si>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</si>
  <si>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</si>
  <si>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</si>
  <si>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</si>
  <si>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</si>
  <si>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</si>
  <si>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</si>
  <si>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</si>
  <si>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</si>
  <si>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</si>
  <si>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</si>
  <si>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</si>
  <si>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</si>
  <si>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</si>
  <si>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</si>
  <si>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</si>
  <si>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</si>
  <si>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</si>
  <si>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</si>
  <si>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</si>
  <si>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</si>
  <si>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</si>
  <si>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</si>
  <si>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</si>
  <si>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</si>
  <si>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</si>
  <si>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</si>
  <si>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</si>
  <si>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</si>
  <si>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</si>
  <si>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</si>
  <si>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</si>
  <si>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</si>
  <si>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</si>
  <si>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</si>
  <si>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</si>
  <si>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</si>
  <si>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</si>
  <si>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</si>
  <si>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</si>
  <si>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</si>
  <si>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</si>
  <si>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</si>
  <si>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</si>
  <si>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</si>
  <si>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</si>
  <si>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</si>
  <si>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</si>
  <si>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</si>
  <si>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</si>
  <si>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</si>
  <si>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</si>
  <si>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</si>
  <si>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</si>
  <si>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</si>
  <si>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</si>
  <si>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</si>
  <si>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</si>
  <si>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</si>
  <si>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</si>
  <si>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</si>
  <si>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</si>
  <si>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</si>
  <si>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</si>
  <si>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</si>
  <si>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</si>
  <si>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</si>
  <si>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</si>
  <si>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</si>
  <si>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</si>
  <si>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</si>
  <si>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</si>
  <si>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</si>
  <si>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</si>
  <si>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</si>
  <si>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</si>
  <si>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</si>
  <si>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</si>
  <si>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</si>
  <si>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</si>
  <si>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</si>
  <si>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</si>
  <si>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</si>
  <si>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</si>
  <si>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</si>
  <si>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</si>
  <si>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</si>
  <si>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</si>
  <si>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</si>
  <si>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</si>
  <si>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</si>
  <si>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</si>
  <si>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</si>
  <si>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</si>
  <si>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Grupo Interno de Trabajo de Enfoque de Genero y Diversidad</t>
  </si>
  <si>
    <t>APROPIACIÓN DESPUÈS DE BLOQUEO</t>
  </si>
  <si>
    <t>APLAZAMIENTO</t>
  </si>
  <si>
    <t>APROPIACIÓN DESPUÉS DE APLAZAMIENTO</t>
  </si>
  <si>
    <t>ARTICULACIÓN PLAN NACIONAL DE DESARROLLO -PND</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</si>
  <si>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</si>
  <si>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</si>
  <si>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</si>
  <si>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</si>
  <si>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</si>
  <si>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</si>
  <si>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</si>
  <si>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</si>
  <si>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</si>
  <si>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</si>
  <si>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</si>
  <si>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</si>
  <si>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</si>
  <si>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</si>
  <si>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</si>
  <si>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</si>
  <si>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7. ACTORES DIFERENCIALES PARA EL CAMBIO / 5. COLOMBIA POTENCIA MUNDIAL DE LA VIDA A PARTIR DE LA NO REPETICIÓN - [PREVIO CONCEPTO  DNP]</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</si>
  <si>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</si>
  <si>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</si>
  <si>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</si>
  <si>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</si>
  <si>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FORTALECIMIENTO TERRITORIAL PARA LA GARANTÍA, PROMOCIÓN Y GOCE DE LOS DERECHOS HUMANOS. NACIONAL</t>
  </si>
  <si>
    <t>FORTALECIMIENTO DE LA POLITICA PUBLICA DE PREVENCION DE VIOLACIONES A LOS DERECHOS A LA VIDA,INTEGRIDAD,LIBERTAD Y SEGURIDAD DE PERSONAS,GRUPOS Y COMUNIDADES EN COLOMBIA. NACIONAL</t>
  </si>
  <si>
    <t xml:space="preserve">FORTALECIMIENTO DE LOS GOBIERNOS PROPIOS, SISTEMAS ORGANIZATIVOS Y AUTOSOSTENIBILIDAD DE LAS COMUNIDADES NEGRAS, AFROCOLOMBIANAS, RAIZALES Y PALENQUERAS
</t>
  </si>
  <si>
    <t>FORTALECIMIENTO DE LOS PROCESOS DE GOBIERNO PROPIO DE LAS COMUNIDADES INDÍGENAS EN EL DEPARTAMENTO DEL  CAUCA</t>
  </si>
  <si>
    <t>FORTALECIMIENTO DE LOS SISTEMAS DE GOBIERNO PROPIO Y EN LOS PROCESOS ORGANIZATIVOS DE LOS PUEBLOS Y COMUNIDADES INDÍGENAS A NIVEL   NACIONAL</t>
  </si>
  <si>
    <t>FORTALECIMIENTO DE LA PARTICIPACIÓN DE LAS MUJERES INDÍGENAS EN ESPACIOS DE DIÁLOGO A NIVEL NACIONAL</t>
  </si>
  <si>
    <t>FORTALECIMIENTO DE LOS MECANISMOS DE PROTECCIÓN DE LA GUARDIA INDÍGENA EN EL TERRITORIO NACIONAL</t>
  </si>
  <si>
    <t>5. CONVERGENCIA REGIONAL / A. CONDICIONES Y CAPACIDADES</t>
  </si>
  <si>
    <t>7. ACTORES DIFERENCIALES PARA EL CAMBIO / 3. FORTALECIMIENTO DE LA INSTITUCIONALIDAD - [PREVIO CONCEPTO DNP]</t>
  </si>
  <si>
    <t xml:space="preserve"> Ejecución vigencia 2026. 31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</si>
</sst>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0.00;[Red]#,##0.0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4" formatCode="[$-1240A]&quot;$&quot;\ #,##0;\-&quot;$&quot;\ #,##0"/>
    <numFmt numFmtId="185" formatCode="dd/mm/yyyy;@"/>
  </numFmts>
  <fonts count="19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sz val="8"/>
      <color rgb="FF000000"/>
      <name val="Times New Roman"/>
      <family val="1"/>
    </font>
    <font>
      <sz val="10"/>
      <name val="Gill Sans MT"/>
      <family val="2"/>
    </font>
  </fonts>
  <fills count="6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69"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7" fontId="36" fillId="0" borderId="0" applyFont="0" applyFill="0" applyBorder="0" applyAlignment="0" applyProtection="0"/>
    <xf numFmtId="0" fontId="36" fillId="0" borderId="0"/>
    <xf numFmtId="0" fontId="49" fillId="0" borderId="0"/>
    <xf numFmtId="0" fontId="35" fillId="0" borderId="0"/>
    <xf numFmtId="167"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8" fontId="42" fillId="0" borderId="0" applyFont="0" applyFill="0" applyBorder="0" applyAlignment="0" applyProtection="0"/>
    <xf numFmtId="0" fontId="29" fillId="0" borderId="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7" fontId="27" fillId="0" borderId="0" applyFont="0" applyFill="0" applyBorder="0" applyAlignment="0" applyProtection="0"/>
    <xf numFmtId="0" fontId="27"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1" fontId="95" fillId="0" borderId="0" applyFill="0">
      <alignment horizontal="center" vertical="center" wrapText="1"/>
    </xf>
    <xf numFmtId="182" fontId="95" fillId="39" borderId="0" applyFill="0" applyProtection="0">
      <alignment horizontal="center" vertical="center"/>
    </xf>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69" fontId="49" fillId="0" borderId="0" applyFont="0" applyFill="0" applyBorder="0" applyAlignment="0" applyProtection="0"/>
    <xf numFmtId="164" fontId="49"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82">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3"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7" fontId="44" fillId="0" borderId="0" xfId="0" applyNumberFormat="1" applyFont="1"/>
    <xf numFmtId="172" fontId="0" fillId="0" borderId="0" xfId="0" applyNumberFormat="1"/>
    <xf numFmtId="4" fontId="59" fillId="0" borderId="0" xfId="4" applyNumberFormat="1" applyFont="1" applyAlignment="1" applyProtection="1">
      <alignment horizontal="left" vertical="center" wrapText="1" readingOrder="1"/>
      <protection locked="0"/>
    </xf>
    <xf numFmtId="170"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5" fontId="103" fillId="0" borderId="0" xfId="4" applyNumberFormat="1" applyFont="1"/>
    <xf numFmtId="177"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7" fontId="0" fillId="0" borderId="0" xfId="0" applyNumberFormat="1"/>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7"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7"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7"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7"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0"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7"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7"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3"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1"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6" fontId="75" fillId="0" borderId="0" xfId="0" applyNumberFormat="1" applyFont="1" applyAlignment="1">
      <alignment horizontal="center"/>
    </xf>
    <xf numFmtId="0" fontId="8" fillId="0" borderId="15" xfId="546" applyBorder="1"/>
    <xf numFmtId="167" fontId="49" fillId="0" borderId="0" xfId="547" applyFont="1" applyFill="1"/>
    <xf numFmtId="0" fontId="61" fillId="0" borderId="44" xfId="4" applyFont="1" applyBorder="1" applyAlignment="1" applyProtection="1">
      <alignment horizontal="left" vertical="center" wrapText="1" readingOrder="1"/>
      <protection locked="0"/>
    </xf>
    <xf numFmtId="167"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7" fontId="15" fillId="0" borderId="0" xfId="547" applyFont="1" applyFill="1" applyBorder="1"/>
    <xf numFmtId="43" fontId="47" fillId="0" borderId="49" xfId="548" applyFont="1" applyBorder="1"/>
    <xf numFmtId="0" fontId="15" fillId="0" borderId="0" xfId="546" applyFont="1" applyAlignment="1">
      <alignment horizontal="left" indent="1"/>
    </xf>
    <xf numFmtId="43" fontId="47" fillId="0" borderId="53" xfId="548" applyFont="1" applyBorder="1"/>
    <xf numFmtId="43" fontId="47" fillId="0" borderId="53" xfId="548" applyFont="1" applyFill="1" applyBorder="1"/>
    <xf numFmtId="0" fontId="72" fillId="7" borderId="64" xfId="546" applyFont="1" applyFill="1" applyBorder="1" applyAlignment="1">
      <alignment horizontal="left"/>
    </xf>
    <xf numFmtId="0" fontId="76" fillId="7" borderId="64" xfId="546" applyFont="1" applyFill="1" applyBorder="1"/>
    <xf numFmtId="167" fontId="72" fillId="7" borderId="64" xfId="547" applyFont="1" applyFill="1" applyBorder="1"/>
    <xf numFmtId="167" fontId="49" fillId="0" borderId="0" xfId="547" applyFont="1"/>
    <xf numFmtId="43" fontId="49" fillId="0" borderId="0" xfId="4" applyNumberFormat="1" applyAlignment="1">
      <alignment horizontal="left"/>
    </xf>
    <xf numFmtId="0" fontId="49" fillId="0" borderId="0" xfId="4" applyAlignment="1">
      <alignment horizontal="left"/>
    </xf>
    <xf numFmtId="179"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5"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0" fontId="140" fillId="0" borderId="0" xfId="0" applyFont="1"/>
    <xf numFmtId="184" fontId="128" fillId="0" borderId="1" xfId="0" applyNumberFormat="1" applyFont="1" applyBorder="1" applyAlignment="1">
      <alignment horizontal="right" vertical="center" wrapText="1" readingOrder="1"/>
    </xf>
    <xf numFmtId="184" fontId="71" fillId="0" borderId="1" xfId="0" applyNumberFormat="1" applyFont="1" applyBorder="1" applyAlignment="1">
      <alignment horizontal="right" vertical="center" wrapText="1" readingOrder="1"/>
    </xf>
    <xf numFmtId="184"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4"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2" fontId="145" fillId="0" borderId="52" xfId="4" applyNumberFormat="1" applyFont="1" applyBorder="1" applyAlignment="1" applyProtection="1">
      <alignment horizontal="right" vertical="center" wrapText="1" readingOrder="1"/>
      <protection locked="0"/>
    </xf>
    <xf numFmtId="172" fontId="145" fillId="0" borderId="47" xfId="4" applyNumberFormat="1" applyFont="1" applyBorder="1" applyAlignment="1" applyProtection="1">
      <alignment horizontal="right" vertical="center" wrapText="1" readingOrder="1"/>
      <protection locked="0"/>
    </xf>
    <xf numFmtId="172"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2" fontId="146" fillId="0" borderId="3" xfId="1" applyNumberFormat="1" applyFont="1" applyBorder="1" applyAlignment="1">
      <alignment horizontal="right" vertical="center" wrapText="1" readingOrder="1"/>
    </xf>
    <xf numFmtId="172" fontId="56"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2" fontId="77" fillId="0" borderId="3" xfId="4" applyNumberFormat="1" applyFont="1" applyBorder="1" applyAlignment="1" applyProtection="1">
      <alignment horizontal="right" vertical="center" wrapText="1" readingOrder="1"/>
      <protection locked="0"/>
    </xf>
    <xf numFmtId="172" fontId="49" fillId="0" borderId="3" xfId="1" applyNumberFormat="1" applyFont="1" applyBorder="1" applyAlignment="1">
      <alignment horizontal="right" vertical="center" wrapText="1" readingOrder="1"/>
    </xf>
    <xf numFmtId="172" fontId="45"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2" xfId="4" applyNumberFormat="1" applyFont="1" applyBorder="1" applyAlignment="1" applyProtection="1">
      <alignment horizontal="center" vertical="center" wrapText="1" readingOrder="1"/>
      <protection locked="0"/>
    </xf>
    <xf numFmtId="9" fontId="146" fillId="0" borderId="33" xfId="7" applyFont="1" applyBorder="1" applyAlignment="1">
      <alignment horizontal="right" vertical="center" wrapText="1" readingOrder="1"/>
    </xf>
    <xf numFmtId="9" fontId="146"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2" fontId="77" fillId="0" borderId="7" xfId="4" applyNumberFormat="1" applyFont="1" applyBorder="1" applyAlignment="1" applyProtection="1">
      <alignment horizontal="right" vertical="center" wrapText="1" readingOrder="1"/>
      <protection locked="0"/>
    </xf>
    <xf numFmtId="172"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2"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1" xfId="7" applyFont="1" applyBorder="1" applyAlignment="1">
      <alignment horizontal="center" vertical="center" wrapText="1" readingOrder="1"/>
    </xf>
    <xf numFmtId="9" fontId="146" fillId="0" borderId="33" xfId="7" applyFont="1" applyBorder="1" applyAlignment="1">
      <alignment horizontal="center" vertical="center" wrapText="1" readingOrder="1"/>
    </xf>
    <xf numFmtId="9" fontId="146"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6" fillId="0" borderId="51" xfId="7" applyFont="1" applyBorder="1" applyAlignment="1">
      <alignment horizontal="center" vertical="center" wrapText="1" readingOrder="1"/>
    </xf>
    <xf numFmtId="9" fontId="146" fillId="0" borderId="49"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3" xfId="7" applyFont="1" applyBorder="1" applyAlignment="1">
      <alignment horizontal="center" vertical="center" wrapText="1" readingOrder="1"/>
    </xf>
    <xf numFmtId="9" fontId="145"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0" fontId="145" fillId="0" borderId="37" xfId="51" applyNumberFormat="1" applyFont="1" applyBorder="1" applyAlignment="1" applyProtection="1">
      <alignment horizontal="center" vertical="center" wrapText="1" readingOrder="1"/>
      <protection locked="0"/>
    </xf>
    <xf numFmtId="180" fontId="145" fillId="0" borderId="37" xfId="51" applyNumberFormat="1" applyFont="1" applyBorder="1" applyAlignment="1" applyProtection="1">
      <alignment horizontal="right" vertical="center" wrapText="1" readingOrder="1"/>
      <protection locked="0"/>
    </xf>
    <xf numFmtId="9" fontId="146" fillId="0" borderId="37" xfId="7" applyFont="1" applyBorder="1" applyAlignment="1">
      <alignment horizontal="right" vertical="center" wrapText="1" readingOrder="1"/>
    </xf>
    <xf numFmtId="172" fontId="146" fillId="0" borderId="37" xfId="1" applyNumberFormat="1" applyFont="1" applyBorder="1" applyAlignment="1">
      <alignment horizontal="right" vertical="center" wrapText="1" readingOrder="1"/>
    </xf>
    <xf numFmtId="180" fontId="146" fillId="0" borderId="37" xfId="51" applyNumberFormat="1" applyFont="1" applyBorder="1" applyAlignment="1">
      <alignment horizontal="right" vertical="center" wrapText="1" readingOrder="1"/>
    </xf>
    <xf numFmtId="9" fontId="146" fillId="0" borderId="38" xfId="7" applyFont="1" applyBorder="1" applyAlignment="1">
      <alignment horizontal="right" vertical="center" wrapText="1" readingOrder="1"/>
    </xf>
    <xf numFmtId="180" fontId="145" fillId="0" borderId="3" xfId="51" applyNumberFormat="1" applyFont="1" applyBorder="1" applyAlignment="1" applyProtection="1">
      <alignment horizontal="center" vertical="center" wrapText="1" readingOrder="1"/>
      <protection locked="0"/>
    </xf>
    <xf numFmtId="180" fontId="145" fillId="0" borderId="3" xfId="51" applyNumberFormat="1" applyFont="1" applyBorder="1" applyAlignment="1" applyProtection="1">
      <alignment horizontal="right" vertical="center" wrapText="1" readingOrder="1"/>
      <protection locked="0"/>
    </xf>
    <xf numFmtId="180" fontId="146" fillId="0" borderId="3" xfId="51" applyNumberFormat="1" applyFont="1" applyBorder="1" applyAlignment="1">
      <alignment horizontal="right" vertical="center" wrapText="1" readingOrder="1"/>
    </xf>
    <xf numFmtId="180" fontId="74" fillId="0" borderId="3" xfId="51"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0" fontId="61" fillId="0" borderId="6" xfId="51" applyNumberFormat="1" applyFont="1" applyFill="1" applyBorder="1" applyAlignment="1" applyProtection="1">
      <alignment horizontal="center" vertical="center" wrapText="1" readingOrder="1"/>
      <protection locked="0"/>
    </xf>
    <xf numFmtId="180" fontId="61" fillId="0" borderId="6" xfId="51" applyNumberFormat="1" applyFont="1" applyFill="1" applyBorder="1" applyAlignment="1" applyProtection="1">
      <alignment vertical="center" wrapText="1" readingOrder="1"/>
      <protection locked="0"/>
    </xf>
    <xf numFmtId="180"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0" fontId="61" fillId="0" borderId="6" xfId="51" applyNumberFormat="1" applyFont="1" applyFill="1" applyBorder="1" applyAlignment="1" applyProtection="1">
      <alignment horizontal="right" vertical="center" wrapText="1" readingOrder="1"/>
      <protection locked="0"/>
    </xf>
    <xf numFmtId="170" fontId="50" fillId="0" borderId="6" xfId="550"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0" fontId="62" fillId="6" borderId="25" xfId="51" applyNumberFormat="1" applyFont="1" applyFill="1" applyBorder="1" applyAlignment="1" applyProtection="1">
      <alignment horizontal="center" vertical="center" wrapText="1" readingOrder="1"/>
      <protection locked="0"/>
    </xf>
    <xf numFmtId="43" fontId="62" fillId="6" borderId="25" xfId="550"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0" fontId="46" fillId="6" borderId="25" xfId="51" applyNumberFormat="1" applyFont="1" applyFill="1" applyBorder="1" applyAlignment="1">
      <alignment vertical="center" wrapText="1"/>
    </xf>
    <xf numFmtId="170" fontId="46" fillId="6" borderId="25" xfId="550"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0"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4"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0" fontId="44" fillId="0" borderId="3" xfId="51" applyNumberFormat="1" applyFont="1" applyBorder="1" applyAlignment="1">
      <alignment horizontal="right" vertical="center" wrapText="1" readingOrder="1"/>
    </xf>
    <xf numFmtId="166"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2"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0" fontId="52" fillId="0" borderId="7" xfId="51" applyNumberFormat="1" applyFont="1" applyBorder="1" applyAlignment="1">
      <alignment horizontal="right" vertical="center" wrapText="1" readingOrder="1"/>
    </xf>
    <xf numFmtId="180" fontId="44" fillId="0" borderId="7" xfId="51" applyNumberFormat="1" applyFont="1" applyBorder="1" applyAlignment="1">
      <alignment horizontal="right" vertical="center" wrapText="1" readingOrder="1"/>
    </xf>
    <xf numFmtId="166"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2" fontId="44" fillId="0" borderId="7" xfId="51" applyNumberFormat="1" applyFont="1" applyBorder="1" applyAlignment="1">
      <alignment horizontal="right" vertical="center" wrapText="1" readingOrder="1"/>
    </xf>
    <xf numFmtId="184"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79" xfId="0" applyNumberFormat="1" applyFont="1" applyFill="1" applyBorder="1" applyAlignment="1">
      <alignment horizontal="center" vertical="center" wrapText="1" readingOrder="1"/>
    </xf>
    <xf numFmtId="0" fontId="149"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7" fontId="112" fillId="0" borderId="0" xfId="4" applyNumberFormat="1" applyFont="1" applyAlignment="1">
      <alignment horizontal="center" vertical="center" wrapText="1" readingOrder="1"/>
    </xf>
    <xf numFmtId="177" fontId="110" fillId="0" borderId="0" xfId="4" applyNumberFormat="1" applyFont="1" applyAlignment="1">
      <alignment horizontal="center" vertical="center" wrapText="1" readingOrder="1"/>
    </xf>
    <xf numFmtId="0" fontId="0" fillId="0" borderId="0" xfId="0" applyAlignment="1">
      <alignment horizontal="center"/>
    </xf>
    <xf numFmtId="177" fontId="117" fillId="0" borderId="0" xfId="4" applyNumberFormat="1" applyFont="1" applyAlignment="1">
      <alignment horizontal="center" vertical="center" wrapText="1" readingOrder="1"/>
    </xf>
    <xf numFmtId="9" fontId="62" fillId="6" borderId="25" xfId="551"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22" fillId="0" borderId="0" xfId="5" applyNumberFormat="1" applyFont="1" applyAlignment="1">
      <alignment horizontal="left"/>
    </xf>
    <xf numFmtId="0" fontId="43" fillId="0" borderId="32" xfId="0" applyFont="1" applyBorder="1" applyAlignment="1">
      <alignment vertical="center" wrapText="1" readingOrder="1"/>
    </xf>
    <xf numFmtId="172" fontId="68" fillId="0" borderId="3" xfId="51" applyNumberFormat="1" applyFont="1" applyFill="1" applyBorder="1" applyAlignment="1">
      <alignment horizontal="right" vertical="center" wrapText="1" readingOrder="1"/>
    </xf>
    <xf numFmtId="172" fontId="147" fillId="0" borderId="3" xfId="51" applyNumberFormat="1" applyFont="1" applyFill="1" applyBorder="1" applyAlignment="1">
      <alignment horizontal="right" vertical="center" wrapText="1" readingOrder="1"/>
    </xf>
    <xf numFmtId="180" fontId="147" fillId="0" borderId="3" xfId="51"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0" fontId="0" fillId="0" borderId="0" xfId="1" applyNumberFormat="1" applyFont="1"/>
    <xf numFmtId="9" fontId="58" fillId="0" borderId="3" xfId="2" applyFont="1" applyFill="1" applyBorder="1" applyAlignment="1">
      <alignment horizontal="center" vertical="center" wrapText="1" readingOrder="1"/>
    </xf>
    <xf numFmtId="165" fontId="160" fillId="4" borderId="0" xfId="0" applyNumberFormat="1" applyFont="1" applyFill="1" applyAlignment="1">
      <alignment readingOrder="1"/>
    </xf>
    <xf numFmtId="177" fontId="100" fillId="0" borderId="3" xfId="0" applyNumberFormat="1" applyFont="1" applyBorder="1" applyAlignment="1">
      <alignment vertical="center" wrapText="1" readingOrder="1"/>
    </xf>
    <xf numFmtId="177" fontId="101" fillId="0" borderId="3" xfId="0" applyNumberFormat="1" applyFont="1" applyBorder="1" applyAlignment="1">
      <alignment vertical="center" wrapText="1" readingOrder="1"/>
    </xf>
    <xf numFmtId="177" fontId="100"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0" fontId="157" fillId="47" borderId="25" xfId="51" applyNumberFormat="1" applyFont="1" applyFill="1" applyBorder="1" applyAlignment="1">
      <alignment horizontal="right" vertical="center" wrapText="1" readingOrder="1"/>
    </xf>
    <xf numFmtId="180" fontId="165" fillId="47" borderId="25" xfId="51" applyNumberFormat="1" applyFont="1" applyFill="1" applyBorder="1" applyAlignment="1">
      <alignment horizontal="right" vertical="center" wrapText="1" readingOrder="1"/>
    </xf>
    <xf numFmtId="172" fontId="165" fillId="47" borderId="25" xfId="51"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2" xfId="2" applyFont="1" applyBorder="1" applyAlignment="1" applyProtection="1">
      <alignment horizontal="right" vertical="center" wrapText="1" readingOrder="1"/>
      <protection locked="0"/>
    </xf>
    <xf numFmtId="9" fontId="145" fillId="0" borderId="47"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5"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0" fontId="77" fillId="0" borderId="0" xfId="51"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7" fontId="44"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51" fillId="45" borderId="79" xfId="0" applyFont="1" applyFill="1" applyBorder="1" applyAlignment="1">
      <alignment horizontal="left" vertical="center" wrapText="1" readingOrder="1"/>
    </xf>
    <xf numFmtId="9" fontId="152"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0" fontId="54" fillId="45" borderId="3" xfId="51"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0" fontId="58" fillId="45" borderId="3" xfId="51" applyNumberFormat="1" applyFont="1" applyFill="1" applyBorder="1" applyAlignment="1">
      <alignment horizontal="right" vertical="center" wrapText="1" readingOrder="1"/>
    </xf>
    <xf numFmtId="172" fontId="58" fillId="45" borderId="3" xfId="51" applyNumberFormat="1" applyFont="1" applyFill="1" applyBorder="1" applyAlignment="1">
      <alignment horizontal="right" vertical="center" wrapText="1" readingOrder="1"/>
    </xf>
    <xf numFmtId="0" fontId="164" fillId="47" borderId="32" xfId="0" applyFont="1" applyFill="1" applyBorder="1" applyAlignment="1">
      <alignment vertical="center" wrapText="1" readingOrder="1"/>
    </xf>
    <xf numFmtId="180" fontId="157" fillId="47" borderId="3" xfId="51" applyNumberFormat="1" applyFont="1" applyFill="1" applyBorder="1" applyAlignment="1">
      <alignment horizontal="right" vertical="center" wrapText="1" readingOrder="1"/>
    </xf>
    <xf numFmtId="180" fontId="165" fillId="47" borderId="3" xfId="51" applyNumberFormat="1" applyFont="1" applyFill="1" applyBorder="1" applyAlignment="1">
      <alignment horizontal="right" vertical="center" wrapText="1" readingOrder="1"/>
    </xf>
    <xf numFmtId="172" fontId="165" fillId="47" borderId="3" xfId="51"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0" fontId="68" fillId="45" borderId="3" xfId="51" applyNumberFormat="1" applyFont="1" applyFill="1" applyBorder="1" applyAlignment="1">
      <alignment horizontal="right" vertical="center" wrapText="1" readingOrder="1"/>
    </xf>
    <xf numFmtId="180" fontId="147" fillId="45" borderId="3" xfId="51" applyNumberFormat="1" applyFont="1" applyFill="1" applyBorder="1" applyAlignment="1">
      <alignment horizontal="right" vertical="center" wrapText="1" readingOrder="1"/>
    </xf>
    <xf numFmtId="172" fontId="147" fillId="45" borderId="3" xfId="51"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69" fillId="46" borderId="79" xfId="0" applyNumberFormat="1" applyFont="1" applyFill="1" applyBorder="1" applyAlignment="1">
      <alignment horizontal="center" vertical="center" wrapText="1" readingOrder="1"/>
    </xf>
    <xf numFmtId="180" fontId="145" fillId="0" borderId="3" xfId="51" applyNumberFormat="1" applyFont="1" applyFill="1" applyBorder="1" applyAlignment="1" applyProtection="1">
      <alignment horizontal="right" vertical="center" wrapText="1" readingOrder="1"/>
      <protection locked="0"/>
    </xf>
    <xf numFmtId="170"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0" fontId="145" fillId="0" borderId="3" xfId="51" applyNumberFormat="1" applyFont="1" applyFill="1" applyBorder="1" applyAlignment="1" applyProtection="1">
      <alignment horizontal="center" vertical="center" wrapText="1" readingOrder="1"/>
      <protection locked="0"/>
    </xf>
    <xf numFmtId="180" fontId="145" fillId="0" borderId="3" xfId="51" applyNumberFormat="1" applyFont="1" applyFill="1" applyBorder="1" applyAlignment="1" applyProtection="1">
      <alignment vertical="center" wrapText="1" readingOrder="1"/>
      <protection locked="0"/>
    </xf>
    <xf numFmtId="43" fontId="146" fillId="0" borderId="3" xfId="550" applyFont="1" applyBorder="1" applyAlignment="1">
      <alignment horizontal="right" vertical="center" wrapText="1"/>
    </xf>
    <xf numFmtId="10" fontId="146" fillId="0" borderId="3" xfId="551"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78" fontId="122" fillId="0" borderId="0" xfId="5" applyNumberFormat="1" applyFont="1" applyAlignment="1">
      <alignment horizontal="left"/>
    </xf>
    <xf numFmtId="180" fontId="107" fillId="0" borderId="0" xfId="5" applyNumberFormat="1" applyFont="1" applyAlignment="1">
      <alignment horizontal="left"/>
    </xf>
    <xf numFmtId="177" fontId="102" fillId="0" borderId="3" xfId="4" applyNumberFormat="1" applyFont="1" applyBorder="1" applyAlignment="1">
      <alignment vertical="center" wrapText="1" readingOrder="1"/>
    </xf>
    <xf numFmtId="177" fontId="101" fillId="0" borderId="3" xfId="4" applyNumberFormat="1" applyFont="1" applyBorder="1" applyAlignment="1">
      <alignment vertical="center" wrapText="1" readingOrder="1"/>
    </xf>
    <xf numFmtId="177" fontId="102" fillId="0" borderId="3" xfId="0" applyNumberFormat="1" applyFont="1" applyBorder="1" applyAlignment="1">
      <alignment vertical="center" wrapText="1" readingOrder="1"/>
    </xf>
    <xf numFmtId="177" fontId="99" fillId="0" borderId="3" xfId="0" applyNumberFormat="1" applyFont="1" applyBorder="1" applyAlignment="1">
      <alignment vertical="center" wrapText="1" readingOrder="1"/>
    </xf>
    <xf numFmtId="177"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0" fontId="102" fillId="0" borderId="3" xfId="51" applyNumberFormat="1" applyFont="1" applyBorder="1" applyAlignment="1">
      <alignment horizontal="right" vertical="center" wrapText="1" readingOrder="1"/>
    </xf>
    <xf numFmtId="177"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7" fontId="51" fillId="0" borderId="7" xfId="51" applyNumberFormat="1" applyFont="1" applyBorder="1" applyAlignment="1">
      <alignment horizontal="right" vertical="center" wrapText="1" readingOrder="1"/>
    </xf>
    <xf numFmtId="177" fontId="51" fillId="0" borderId="3" xfId="51" applyNumberFormat="1" applyFont="1" applyBorder="1" applyAlignment="1">
      <alignment horizontal="right" vertical="center" wrapText="1" readingOrder="1"/>
    </xf>
    <xf numFmtId="177" fontId="51" fillId="0" borderId="3" xfId="51" applyNumberFormat="1" applyFont="1" applyBorder="1" applyAlignment="1">
      <alignment vertical="center" wrapText="1" readingOrder="1"/>
    </xf>
    <xf numFmtId="177" fontId="51" fillId="0" borderId="5" xfId="51" applyNumberFormat="1" applyFont="1" applyBorder="1" applyAlignment="1">
      <alignment horizontal="right" vertical="center" wrapText="1" readingOrder="1"/>
    </xf>
    <xf numFmtId="177" fontId="51" fillId="0" borderId="7" xfId="51" applyNumberFormat="1" applyFont="1" applyBorder="1" applyAlignment="1">
      <alignment horizontal="center" vertical="center" wrapText="1" readingOrder="1"/>
    </xf>
    <xf numFmtId="177" fontId="51" fillId="0" borderId="3" xfId="51" applyNumberFormat="1" applyFont="1" applyBorder="1" applyAlignment="1">
      <alignment horizontal="center" vertical="center" wrapText="1" readingOrder="1"/>
    </xf>
    <xf numFmtId="177" fontId="51" fillId="0" borderId="5" xfId="51"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56" fillId="0" borderId="0" xfId="5" applyFont="1" applyAlignment="1">
      <alignment horizontal="left"/>
    </xf>
    <xf numFmtId="9" fontId="147"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7" fontId="17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7" fontId="122" fillId="0" borderId="0" xfId="5" applyNumberFormat="1" applyFont="1" applyAlignment="1">
      <alignment horizontal="left"/>
    </xf>
    <xf numFmtId="5" fontId="102"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171" fontId="44" fillId="0" borderId="3" xfId="2" applyNumberFormat="1" applyFont="1" applyFill="1" applyBorder="1" applyAlignment="1">
      <alignment horizontal="center" vertical="center" wrapText="1" readingOrder="1"/>
    </xf>
    <xf numFmtId="9" fontId="134" fillId="0" borderId="78" xfId="7" applyFont="1" applyFill="1" applyBorder="1" applyAlignment="1">
      <alignment horizontal="center" vertical="center" wrapText="1" readingOrder="1"/>
    </xf>
    <xf numFmtId="177"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7" fontId="113" fillId="2" borderId="3" xfId="2" applyNumberFormat="1" applyFont="1" applyFill="1" applyBorder="1" applyAlignment="1">
      <alignment vertical="center" wrapText="1" readingOrder="1"/>
    </xf>
    <xf numFmtId="177"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7"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4" fillId="52" borderId="3" xfId="4" applyNumberFormat="1" applyFont="1" applyFill="1" applyBorder="1" applyAlignment="1">
      <alignment horizontal="right" vertical="center" wrapText="1" readingOrder="1"/>
    </xf>
    <xf numFmtId="180" fontId="124" fillId="52" borderId="3" xfId="51" applyNumberFormat="1" applyFont="1" applyFill="1" applyBorder="1" applyAlignment="1">
      <alignment horizontal="right" vertical="center" wrapText="1" readingOrder="1"/>
    </xf>
    <xf numFmtId="177" fontId="124" fillId="52" borderId="3" xfId="4" applyNumberFormat="1" applyFont="1" applyFill="1" applyBorder="1" applyAlignment="1">
      <alignment horizontal="right" vertical="center" wrapText="1" readingOrder="1"/>
    </xf>
    <xf numFmtId="5" fontId="124" fillId="52" borderId="3" xfId="51" applyNumberFormat="1" applyFont="1" applyFill="1" applyBorder="1" applyAlignment="1">
      <alignment horizontal="right" vertical="center" wrapText="1" readingOrder="1"/>
    </xf>
    <xf numFmtId="9" fontId="124" fillId="52" borderId="3" xfId="2" applyFont="1" applyFill="1" applyBorder="1" applyAlignment="1">
      <alignment horizontal="center" vertical="center" wrapText="1" readingOrder="1"/>
    </xf>
    <xf numFmtId="9" fontId="124"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1" fontId="124" fillId="52" borderId="3" xfId="6" applyNumberFormat="1" applyFont="1" applyFill="1" applyBorder="1" applyAlignment="1">
      <alignment horizontal="center" vertical="center" wrapText="1" readingOrder="1"/>
    </xf>
    <xf numFmtId="0" fontId="124" fillId="50" borderId="3" xfId="4" applyFont="1" applyFill="1" applyBorder="1" applyAlignment="1">
      <alignment horizontal="center" vertical="center" wrapText="1" readingOrder="1"/>
    </xf>
    <xf numFmtId="177" fontId="124" fillId="50" borderId="3" xfId="4" applyNumberFormat="1" applyFont="1" applyFill="1" applyBorder="1" applyAlignment="1">
      <alignment vertical="center" wrapText="1" readingOrder="1"/>
    </xf>
    <xf numFmtId="9" fontId="124"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1" fontId="124" fillId="50" borderId="3" xfId="6" applyNumberFormat="1" applyFont="1" applyFill="1" applyBorder="1" applyAlignment="1">
      <alignment horizontal="center" vertical="center" wrapText="1" readingOrder="1"/>
    </xf>
    <xf numFmtId="177" fontId="124" fillId="50" borderId="3" xfId="4" applyNumberFormat="1" applyFont="1" applyFill="1" applyBorder="1" applyAlignment="1">
      <alignment horizontal="right" vertical="center" wrapText="1" readingOrder="1"/>
    </xf>
    <xf numFmtId="177" fontId="124" fillId="53" borderId="3" xfId="4" applyNumberFormat="1" applyFont="1" applyFill="1" applyBorder="1" applyAlignment="1">
      <alignment vertical="center" wrapText="1" readingOrder="1"/>
    </xf>
    <xf numFmtId="180" fontId="124" fillId="53" borderId="3" xfId="51" applyNumberFormat="1" applyFont="1" applyFill="1" applyBorder="1" applyAlignment="1">
      <alignment vertical="center" wrapText="1" readingOrder="1"/>
    </xf>
    <xf numFmtId="180" fontId="124" fillId="53" borderId="3" xfId="51" applyNumberFormat="1" applyFont="1" applyFill="1" applyBorder="1" applyAlignment="1">
      <alignment horizontal="right" vertical="center" wrapText="1" readingOrder="1"/>
    </xf>
    <xf numFmtId="9" fontId="124" fillId="53" borderId="3" xfId="2" applyFont="1" applyFill="1" applyBorder="1" applyAlignment="1">
      <alignment horizontal="center" vertical="center" wrapText="1" readingOrder="1"/>
    </xf>
    <xf numFmtId="9" fontId="124" fillId="53" borderId="3" xfId="6" applyFont="1" applyFill="1" applyBorder="1" applyAlignment="1">
      <alignment horizontal="center" vertical="center" wrapText="1" readingOrder="1"/>
    </xf>
    <xf numFmtId="171" fontId="124" fillId="53" borderId="3" xfId="6" applyNumberFormat="1" applyFont="1" applyFill="1" applyBorder="1" applyAlignment="1">
      <alignment horizontal="center" vertical="center" wrapText="1" readingOrder="1"/>
    </xf>
    <xf numFmtId="177" fontId="124"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0" fontId="124" fillId="52" borderId="3" xfId="51" applyNumberFormat="1" applyFont="1" applyFill="1" applyBorder="1" applyAlignment="1">
      <alignment horizontal="center" vertical="center" wrapText="1" readingOrder="1"/>
    </xf>
    <xf numFmtId="6" fontId="173" fillId="0" borderId="3" xfId="0" applyNumberFormat="1" applyFont="1" applyBorder="1" applyAlignment="1">
      <alignment horizontal="right" vertical="center" wrapText="1" readingOrder="1"/>
    </xf>
    <xf numFmtId="6" fontId="174" fillId="52" borderId="3" xfId="0" applyNumberFormat="1" applyFont="1" applyFill="1" applyBorder="1" applyAlignment="1">
      <alignment horizontal="right" vertical="center" wrapText="1" readingOrder="1"/>
    </xf>
    <xf numFmtId="180" fontId="77" fillId="0" borderId="3" xfId="51"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0" fontId="163" fillId="53" borderId="39" xfId="0" applyFont="1" applyFill="1" applyBorder="1" applyAlignment="1">
      <alignment horizontal="center" vertical="center" wrapText="1" readingOrder="1"/>
    </xf>
    <xf numFmtId="177" fontId="163" fillId="53" borderId="40" xfId="0" applyNumberFormat="1" applyFont="1" applyFill="1" applyBorder="1" applyAlignment="1">
      <alignment vertical="center" wrapText="1" readingOrder="1"/>
    </xf>
    <xf numFmtId="9" fontId="163" fillId="53" borderId="40" xfId="2" applyFont="1" applyFill="1" applyBorder="1" applyAlignment="1">
      <alignment horizontal="center" vertical="center" wrapText="1" readingOrder="1"/>
    </xf>
    <xf numFmtId="177" fontId="163" fillId="53" borderId="40" xfId="2" applyNumberFormat="1" applyFont="1" applyFill="1" applyBorder="1" applyAlignment="1">
      <alignment vertical="center" wrapText="1" readingOrder="1"/>
    </xf>
    <xf numFmtId="177" fontId="124" fillId="52" borderId="3" xfId="6" applyNumberFormat="1" applyFont="1" applyFill="1" applyBorder="1" applyAlignment="1">
      <alignment horizontal="right" vertical="center" wrapText="1" readingOrder="1"/>
    </xf>
    <xf numFmtId="177" fontId="124" fillId="53" borderId="3" xfId="6" applyNumberFormat="1" applyFont="1" applyFill="1" applyBorder="1" applyAlignment="1">
      <alignment horizontal="right" vertical="center" wrapText="1" readingOrder="1"/>
    </xf>
    <xf numFmtId="0" fontId="165" fillId="51" borderId="75" xfId="0" applyFont="1" applyFill="1" applyBorder="1" applyAlignment="1">
      <alignment horizontal="left" vertical="center" wrapText="1" readingOrder="1"/>
    </xf>
    <xf numFmtId="0" fontId="165" fillId="51" borderId="75" xfId="0" applyFont="1" applyFill="1" applyBorder="1" applyAlignment="1">
      <alignment horizontal="center" vertical="center" wrapText="1" readingOrder="1"/>
    </xf>
    <xf numFmtId="0" fontId="147" fillId="52" borderId="75" xfId="0" applyFont="1" applyFill="1" applyBorder="1" applyAlignment="1">
      <alignment horizontal="left" vertical="center" wrapText="1" readingOrder="1"/>
    </xf>
    <xf numFmtId="0" fontId="158" fillId="51" borderId="46" xfId="4" applyFont="1" applyFill="1" applyBorder="1" applyAlignment="1" applyProtection="1">
      <alignment horizontal="center" vertical="center" wrapText="1" readingOrder="1"/>
      <protection locked="0"/>
    </xf>
    <xf numFmtId="174" fontId="158" fillId="51" borderId="46" xfId="4" applyNumberFormat="1" applyFont="1" applyFill="1" applyBorder="1" applyAlignment="1" applyProtection="1">
      <alignment horizontal="center" vertical="center" wrapText="1" readingOrder="1"/>
      <protection locked="0"/>
    </xf>
    <xf numFmtId="174" fontId="158" fillId="51" borderId="22" xfId="4" applyNumberFormat="1" applyFont="1" applyFill="1" applyBorder="1" applyAlignment="1" applyProtection="1">
      <alignment horizontal="center" vertical="center" wrapText="1" readingOrder="1"/>
      <protection locked="0"/>
    </xf>
    <xf numFmtId="0" fontId="158" fillId="51" borderId="46"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2"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2"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4" fillId="51" borderId="46" xfId="4" applyFont="1" applyFill="1" applyBorder="1" applyAlignment="1" applyProtection="1">
      <alignment horizontal="center" vertical="center" wrapText="1" readingOrder="1"/>
      <protection locked="0"/>
    </xf>
    <xf numFmtId="172" fontId="165" fillId="51" borderId="46" xfId="4" applyNumberFormat="1"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4"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2" fontId="45" fillId="50" borderId="3" xfId="4" applyNumberFormat="1" applyFont="1" applyFill="1" applyBorder="1" applyAlignment="1">
      <alignment horizontal="right" vertical="center" wrapText="1" readingOrder="1"/>
    </xf>
    <xf numFmtId="172"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2" fontId="57" fillId="50" borderId="5" xfId="4" applyNumberFormat="1" applyFont="1" applyFill="1" applyBorder="1" applyAlignment="1" applyProtection="1">
      <alignment horizontal="right" vertical="center" wrapText="1" readingOrder="1"/>
      <protection locked="0"/>
    </xf>
    <xf numFmtId="172"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2"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4"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2"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2"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2"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4" fillId="51" borderId="42" xfId="4" applyFont="1" applyFill="1" applyBorder="1" applyAlignment="1" applyProtection="1">
      <alignment horizontal="center" vertical="center" wrapText="1" readingOrder="1"/>
      <protection locked="0"/>
    </xf>
    <xf numFmtId="174" fontId="164" fillId="51" borderId="43" xfId="4" applyNumberFormat="1" applyFont="1" applyFill="1" applyBorder="1" applyAlignment="1" applyProtection="1">
      <alignment horizontal="center" vertical="center" wrapText="1" readingOrder="1"/>
      <protection locked="0"/>
    </xf>
    <xf numFmtId="0" fontId="164" fillId="51" borderId="43" xfId="0" applyFont="1" applyFill="1" applyBorder="1" applyAlignment="1">
      <alignment horizontal="center" vertical="center" wrapText="1"/>
    </xf>
    <xf numFmtId="0" fontId="164" fillId="51" borderId="43" xfId="4" applyFont="1" applyFill="1" applyBorder="1" applyAlignment="1" applyProtection="1">
      <alignment horizontal="center" vertical="center" wrapText="1" readingOrder="1"/>
      <protection locked="0"/>
    </xf>
    <xf numFmtId="0" fontId="164" fillId="51" borderId="43" xfId="4" applyFont="1" applyFill="1" applyBorder="1" applyAlignment="1">
      <alignment horizontal="center" vertical="center" wrapText="1"/>
    </xf>
    <xf numFmtId="0" fontId="164" fillId="51" borderId="78" xfId="0" applyFont="1" applyFill="1" applyBorder="1" applyAlignment="1">
      <alignment horizontal="center" vertical="center" wrapText="1"/>
    </xf>
    <xf numFmtId="180" fontId="165" fillId="51" borderId="25" xfId="51" applyNumberFormat="1" applyFont="1" applyFill="1" applyBorder="1" applyAlignment="1" applyProtection="1">
      <alignment horizontal="center" vertical="center" wrapText="1" readingOrder="1"/>
      <protection locked="0"/>
    </xf>
    <xf numFmtId="180" fontId="165" fillId="51" borderId="25" xfId="51" applyNumberFormat="1" applyFont="1" applyFill="1" applyBorder="1" applyAlignment="1" applyProtection="1">
      <alignment horizontal="right" vertical="center" wrapText="1" readingOrder="1"/>
      <protection locked="0"/>
    </xf>
    <xf numFmtId="172" fontId="165" fillId="51" borderId="25" xfId="1" applyNumberFormat="1" applyFont="1" applyFill="1" applyBorder="1" applyAlignment="1">
      <alignment horizontal="right" vertical="center" wrapText="1" readingOrder="1"/>
    </xf>
    <xf numFmtId="180" fontId="165" fillId="51" borderId="25" xfId="51"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0" fontId="63" fillId="50" borderId="3" xfId="51" applyNumberFormat="1" applyFont="1" applyFill="1" applyBorder="1" applyAlignment="1" applyProtection="1">
      <alignment horizontal="center" vertical="center" wrapText="1" readingOrder="1"/>
      <protection locked="0"/>
    </xf>
    <xf numFmtId="180" fontId="63" fillId="50" borderId="3" xfId="51" applyNumberFormat="1" applyFont="1" applyFill="1" applyBorder="1" applyAlignment="1" applyProtection="1">
      <alignment horizontal="right" vertical="center" wrapText="1" readingOrder="1"/>
      <protection locked="0"/>
    </xf>
    <xf numFmtId="172" fontId="56" fillId="50" borderId="3" xfId="1" applyNumberFormat="1" applyFont="1" applyFill="1" applyBorder="1" applyAlignment="1">
      <alignment horizontal="right" vertical="center" wrapText="1" readingOrder="1"/>
    </xf>
    <xf numFmtId="180" fontId="56" fillId="50" borderId="3" xfId="51"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0" fontId="63" fillId="50" borderId="5" xfId="51" applyNumberFormat="1" applyFont="1" applyFill="1" applyBorder="1" applyAlignment="1" applyProtection="1">
      <alignment horizontal="center" vertical="center" wrapText="1" readingOrder="1"/>
      <protection locked="0"/>
    </xf>
    <xf numFmtId="180" fontId="63" fillId="50" borderId="5" xfId="51" applyNumberFormat="1" applyFont="1" applyFill="1" applyBorder="1" applyAlignment="1" applyProtection="1">
      <alignment horizontal="right" vertical="center" wrapText="1" readingOrder="1"/>
      <protection locked="0"/>
    </xf>
    <xf numFmtId="172" fontId="56" fillId="50" borderId="5" xfId="1" applyNumberFormat="1" applyFont="1" applyFill="1" applyBorder="1" applyAlignment="1">
      <alignment horizontal="right" vertical="center" wrapText="1" readingOrder="1"/>
    </xf>
    <xf numFmtId="180" fontId="56" fillId="50" borderId="5" xfId="51"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7" fillId="0" borderId="0" xfId="0" applyFont="1"/>
    <xf numFmtId="0" fontId="147" fillId="52" borderId="75" xfId="0"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0" fontId="162" fillId="52" borderId="32" xfId="0" applyFont="1" applyFill="1" applyBorder="1" applyAlignment="1">
      <alignment horizontal="left" vertical="center" wrapText="1" readingOrder="1"/>
    </xf>
    <xf numFmtId="0" fontId="161" fillId="51" borderId="86"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29" xfId="0" applyFont="1" applyFill="1" applyBorder="1" applyAlignment="1">
      <alignment horizontal="center" vertical="center" wrapText="1" readingOrder="1"/>
    </xf>
    <xf numFmtId="9" fontId="161" fillId="51"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1" fillId="0" borderId="0" xfId="0" applyFont="1" applyAlignment="1">
      <alignment horizontal="center" vertical="center" wrapText="1" readingOrder="1"/>
    </xf>
    <xf numFmtId="176" fontId="98" fillId="0" borderId="0" xfId="0" applyNumberFormat="1" applyFont="1" applyAlignment="1">
      <alignment horizontal="left"/>
    </xf>
    <xf numFmtId="177" fontId="150" fillId="43" borderId="79" xfId="0" applyNumberFormat="1" applyFont="1" applyFill="1" applyBorder="1" applyAlignment="1">
      <alignment horizontal="center" vertical="center" wrapText="1" readingOrder="1"/>
    </xf>
    <xf numFmtId="177" fontId="150" fillId="43" borderId="79" xfId="51" applyNumberFormat="1" applyFont="1" applyFill="1" applyBorder="1" applyAlignment="1">
      <alignment horizontal="center" vertical="center" wrapText="1" readingOrder="1"/>
    </xf>
    <xf numFmtId="177" fontId="152" fillId="45" borderId="79" xfId="0" applyNumberFormat="1" applyFont="1" applyFill="1" applyBorder="1" applyAlignment="1">
      <alignment horizontal="center" vertical="center" wrapText="1" readingOrder="1"/>
    </xf>
    <xf numFmtId="177" fontId="152" fillId="45" borderId="79" xfId="51" applyNumberFormat="1" applyFont="1" applyFill="1" applyBorder="1" applyAlignment="1">
      <alignment horizontal="center" vertical="center" wrapText="1" readingOrder="1"/>
    </xf>
    <xf numFmtId="177" fontId="155" fillId="43" borderId="79" xfId="51" applyNumberFormat="1" applyFont="1" applyFill="1" applyBorder="1" applyAlignment="1">
      <alignment horizontal="center" vertical="center" wrapText="1" readingOrder="1"/>
    </xf>
    <xf numFmtId="177" fontId="152" fillId="43" borderId="79" xfId="51" applyNumberFormat="1" applyFont="1" applyFill="1" applyBorder="1" applyAlignment="1">
      <alignment horizontal="center" vertical="center" wrapText="1" readingOrder="1"/>
    </xf>
    <xf numFmtId="177" fontId="169" fillId="46" borderId="79" xfId="51" applyNumberFormat="1" applyFont="1" applyFill="1" applyBorder="1" applyAlignment="1">
      <alignment horizontal="center" vertical="center" wrapText="1" readingOrder="1"/>
    </xf>
    <xf numFmtId="177" fontId="161" fillId="51" borderId="29" xfId="0" applyNumberFormat="1" applyFont="1" applyFill="1" applyBorder="1" applyAlignment="1">
      <alignment horizontal="center" vertical="center" wrapText="1" readingOrder="1"/>
    </xf>
    <xf numFmtId="0" fontId="161" fillId="51" borderId="37" xfId="0" applyFont="1" applyFill="1" applyBorder="1" applyAlignment="1">
      <alignment horizontal="center" vertical="center" wrapText="1" readingOrder="1"/>
    </xf>
    <xf numFmtId="0" fontId="161" fillId="51" borderId="89"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177" fontId="150" fillId="0" borderId="79" xfId="51" applyNumberFormat="1" applyFont="1" applyFill="1" applyBorder="1" applyAlignment="1">
      <alignment horizontal="center" vertical="center" wrapText="1" readingOrder="1"/>
    </xf>
    <xf numFmtId="177" fontId="169" fillId="46" borderId="79" xfId="0" applyNumberFormat="1" applyFont="1" applyFill="1" applyBorder="1" applyAlignment="1">
      <alignment horizontal="center" vertical="center" wrapText="1" readingOrder="1"/>
    </xf>
    <xf numFmtId="0" fontId="154" fillId="47" borderId="85"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0" fontId="145" fillId="0" borderId="43" xfId="51" applyNumberFormat="1" applyFont="1" applyFill="1" applyBorder="1" applyAlignment="1" applyProtection="1">
      <alignment vertical="center" wrapText="1" readingOrder="1"/>
      <protection locked="0"/>
    </xf>
    <xf numFmtId="170" fontId="145" fillId="0" borderId="43" xfId="1" applyNumberFormat="1" applyFont="1" applyFill="1" applyBorder="1" applyAlignment="1" applyProtection="1">
      <alignment horizontal="center" vertical="center" wrapText="1" readingOrder="1"/>
      <protection locked="0"/>
    </xf>
    <xf numFmtId="9" fontId="145" fillId="0" borderId="43" xfId="2" applyFont="1" applyFill="1" applyBorder="1" applyAlignment="1" applyProtection="1">
      <alignment horizontal="center" vertical="center" wrapText="1" readingOrder="1"/>
      <protection locked="0"/>
    </xf>
    <xf numFmtId="180" fontId="145" fillId="0" borderId="43" xfId="51" applyNumberFormat="1" applyFont="1" applyFill="1" applyBorder="1" applyAlignment="1" applyProtection="1">
      <alignment horizontal="center" vertical="center" wrapText="1" readingOrder="1"/>
      <protection locked="0"/>
    </xf>
    <xf numFmtId="9" fontId="146"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0" fontId="50" fillId="0" borderId="7" xfId="51" applyNumberFormat="1" applyFont="1" applyBorder="1" applyAlignment="1">
      <alignment horizontal="right" vertical="center" wrapText="1"/>
    </xf>
    <xf numFmtId="180"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0" fontId="61" fillId="0" borderId="7" xfId="51"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7" fontId="121" fillId="0" borderId="0" xfId="0" applyNumberFormat="1" applyFont="1" applyAlignment="1">
      <alignment vertical="center" readingOrder="1"/>
    </xf>
    <xf numFmtId="15" fontId="179" fillId="0" borderId="0" xfId="0" applyNumberFormat="1" applyFont="1" applyAlignment="1">
      <alignment vertical="center" readingOrder="1"/>
    </xf>
    <xf numFmtId="0" fontId="123" fillId="0" borderId="0" xfId="0" applyFont="1" applyAlignment="1">
      <alignment horizontal="left" vertical="top"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78" fillId="0" borderId="0" xfId="0" applyFont="1" applyAlignment="1">
      <alignment vertical="center" wrapText="1" readingOrder="1"/>
    </xf>
    <xf numFmtId="0" fontId="103" fillId="4" borderId="29" xfId="0" applyFont="1" applyFill="1" applyBorder="1" applyAlignment="1">
      <alignment vertical="center" wrapText="1" readingOrder="1"/>
    </xf>
    <xf numFmtId="0" fontId="144" fillId="0" borderId="0" xfId="0" applyFont="1" applyAlignment="1">
      <alignment vertical="center" wrapText="1"/>
    </xf>
    <xf numFmtId="0" fontId="103" fillId="4" borderId="0" xfId="0" applyFont="1" applyFill="1" applyAlignment="1">
      <alignment vertical="center" wrapText="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0" fillId="0" borderId="0" xfId="0" applyAlignment="1">
      <alignment horizontal="left" vertical="center" wrapText="1"/>
    </xf>
    <xf numFmtId="15" fontId="181" fillId="0" borderId="0" xfId="0" applyNumberFormat="1" applyFont="1" applyAlignment="1">
      <alignment vertical="center" readingOrder="1"/>
    </xf>
    <xf numFmtId="0" fontId="2"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7" fontId="167" fillId="51" borderId="25" xfId="51"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7" fontId="167" fillId="51" borderId="25" xfId="51"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1" fontId="102" fillId="0" borderId="3" xfId="2" applyNumberFormat="1" applyFont="1" applyFill="1" applyBorder="1" applyAlignment="1">
      <alignment horizontal="center" vertical="center" wrapText="1" readingOrder="1"/>
    </xf>
    <xf numFmtId="171" fontId="102" fillId="0" borderId="3" xfId="2" applyNumberFormat="1" applyFont="1" applyBorder="1" applyAlignment="1">
      <alignment horizontal="center" vertical="center" wrapText="1" readingOrder="1"/>
    </xf>
    <xf numFmtId="171" fontId="102" fillId="4" borderId="3" xfId="7" applyNumberFormat="1" applyFont="1" applyFill="1" applyBorder="1" applyAlignment="1">
      <alignment horizontal="center" vertical="center" wrapText="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0" fontId="184" fillId="0" borderId="0" xfId="0" applyFont="1"/>
    <xf numFmtId="0" fontId="161" fillId="51" borderId="28" xfId="0" applyFont="1" applyFill="1" applyBorder="1" applyAlignment="1">
      <alignment horizontal="center" vertical="center" wrapText="1" readingOrder="1"/>
    </xf>
    <xf numFmtId="9" fontId="134" fillId="55"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5" borderId="3" xfId="7" applyFont="1" applyFill="1" applyBorder="1" applyAlignment="1">
      <alignment horizontal="center" vertical="center" wrapText="1" readingOrder="1"/>
    </xf>
    <xf numFmtId="177" fontId="0" fillId="0" borderId="0" xfId="0" applyNumberFormat="1" applyAlignment="1">
      <alignment horizontal="left"/>
    </xf>
    <xf numFmtId="184" fontId="128" fillId="56" borderId="1" xfId="0" applyNumberFormat="1" applyFont="1" applyFill="1" applyBorder="1" applyAlignment="1">
      <alignment horizontal="right" vertical="center" wrapText="1" readingOrder="1"/>
    </xf>
    <xf numFmtId="9" fontId="134" fillId="3" borderId="34" xfId="7" applyFont="1" applyFill="1" applyBorder="1" applyAlignment="1">
      <alignment horizontal="center" vertical="center" wrapText="1" readingOrder="1"/>
    </xf>
    <xf numFmtId="9" fontId="134"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34" fillId="44" borderId="7" xfId="7" applyFont="1" applyFill="1" applyBorder="1" applyAlignment="1">
      <alignment horizontal="center" vertical="center" wrapText="1" readingOrder="1"/>
    </xf>
    <xf numFmtId="9" fontId="163" fillId="54" borderId="3" xfId="2" applyFont="1" applyFill="1" applyBorder="1" applyAlignment="1">
      <alignment horizontal="center" vertical="center" wrapText="1" readingOrder="1"/>
    </xf>
    <xf numFmtId="177" fontId="102" fillId="4" borderId="3" xfId="4" applyNumberFormat="1" applyFont="1" applyFill="1" applyBorder="1" applyAlignment="1">
      <alignment vertical="center" wrapText="1" readingOrder="1"/>
    </xf>
    <xf numFmtId="0" fontId="163" fillId="51" borderId="3" xfId="0" applyFont="1" applyFill="1" applyBorder="1" applyAlignment="1">
      <alignment vertical="center" wrapText="1"/>
    </xf>
    <xf numFmtId="177" fontId="91" fillId="0" borderId="0" xfId="11" applyNumberFormat="1" applyFont="1" applyBorder="1"/>
    <xf numFmtId="41" fontId="91" fillId="0" borderId="0" xfId="11" applyFont="1" applyBorder="1"/>
    <xf numFmtId="184" fontId="128" fillId="3" borderId="1" xfId="0" applyNumberFormat="1" applyFont="1" applyFill="1" applyBorder="1" applyAlignment="1">
      <alignment horizontal="right" vertical="center" wrapText="1" readingOrder="1"/>
    </xf>
    <xf numFmtId="183" fontId="185" fillId="0" borderId="1" xfId="0" applyNumberFormat="1" applyFont="1" applyBorder="1" applyAlignment="1">
      <alignment horizontal="right" vertical="center" wrapText="1" readingOrder="1"/>
    </xf>
    <xf numFmtId="0" fontId="186" fillId="0" borderId="1" xfId="0" applyFont="1" applyBorder="1" applyAlignment="1">
      <alignment horizontal="center" vertical="center" wrapText="1" readingOrder="1"/>
    </xf>
    <xf numFmtId="0" fontId="186" fillId="0" borderId="0" xfId="0" applyFont="1" applyAlignment="1">
      <alignment horizontal="center" vertical="center" wrapText="1" readingOrder="1"/>
    </xf>
    <xf numFmtId="0" fontId="186" fillId="54" borderId="0" xfId="0" applyFont="1" applyFill="1" applyAlignment="1">
      <alignment horizontal="center" vertical="center" wrapText="1" readingOrder="1"/>
    </xf>
    <xf numFmtId="0" fontId="187" fillId="0" borderId="0" xfId="0" applyFont="1"/>
    <xf numFmtId="0" fontId="186" fillId="54" borderId="1" xfId="0" applyFont="1" applyFill="1" applyBorder="1" applyAlignment="1">
      <alignment horizontal="center" vertical="center" wrapText="1" readingOrder="1"/>
    </xf>
    <xf numFmtId="0" fontId="185" fillId="0" borderId="1" xfId="0" applyFont="1" applyBorder="1" applyAlignment="1">
      <alignment horizontal="center" vertical="center" wrapText="1" readingOrder="1"/>
    </xf>
    <xf numFmtId="0" fontId="185" fillId="0" borderId="1" xfId="0" applyFont="1" applyBorder="1" applyAlignment="1">
      <alignment horizontal="left" vertical="center" wrapText="1" readingOrder="1"/>
    </xf>
    <xf numFmtId="0" fontId="185" fillId="0" borderId="1" xfId="0" applyFont="1" applyBorder="1" applyAlignment="1">
      <alignment vertical="center" wrapText="1" readingOrder="1"/>
    </xf>
    <xf numFmtId="183" fontId="185" fillId="54" borderId="1" xfId="0" applyNumberFormat="1" applyFont="1" applyFill="1" applyBorder="1" applyAlignment="1">
      <alignment horizontal="right" vertical="center" wrapText="1" readingOrder="1"/>
    </xf>
    <xf numFmtId="0" fontId="185" fillId="54" borderId="1" xfId="0" applyFont="1" applyFill="1" applyBorder="1" applyAlignment="1">
      <alignment horizontal="center" vertical="center" wrapText="1" readingOrder="1"/>
    </xf>
    <xf numFmtId="0" fontId="185" fillId="54" borderId="1" xfId="0" applyFont="1" applyFill="1" applyBorder="1" applyAlignment="1">
      <alignment horizontal="left" vertical="center" wrapText="1" readingOrder="1"/>
    </xf>
    <xf numFmtId="0" fontId="185" fillId="54" borderId="1" xfId="0" applyFont="1" applyFill="1" applyBorder="1" applyAlignment="1">
      <alignment vertical="center" wrapText="1" readingOrder="1"/>
    </xf>
    <xf numFmtId="0" fontId="187" fillId="54" borderId="0" xfId="0" applyFont="1" applyFill="1"/>
    <xf numFmtId="0" fontId="186" fillId="0" borderId="1" xfId="0" applyFont="1" applyBorder="1" applyAlignment="1">
      <alignment horizontal="left" vertical="center" wrapText="1" readingOrder="1"/>
    </xf>
    <xf numFmtId="0" fontId="188" fillId="0" borderId="1" xfId="0" applyFont="1" applyBorder="1" applyAlignment="1">
      <alignment horizontal="right" vertical="center" wrapText="1" readingOrder="1"/>
    </xf>
    <xf numFmtId="0" fontId="188" fillId="54" borderId="1" xfId="0" applyFont="1" applyFill="1" applyBorder="1" applyAlignment="1">
      <alignment horizontal="right" vertical="center" wrapText="1" readingOrder="1"/>
    </xf>
    <xf numFmtId="178" fontId="114" fillId="0" borderId="4" xfId="0" applyNumberFormat="1" applyFont="1" applyBorder="1" applyAlignment="1">
      <alignment horizontal="right" vertical="center" readingOrder="1"/>
    </xf>
    <xf numFmtId="178" fontId="162" fillId="51" borderId="0" xfId="0" applyNumberFormat="1" applyFont="1" applyFill="1" applyAlignment="1">
      <alignment horizontal="right" vertical="center" readingOrder="1"/>
    </xf>
    <xf numFmtId="178" fontId="162" fillId="4" borderId="0" xfId="0" applyNumberFormat="1" applyFont="1" applyFill="1" applyAlignment="1">
      <alignment horizontal="right" vertical="center" readingOrder="1"/>
    </xf>
    <xf numFmtId="0" fontId="189" fillId="4" borderId="3" xfId="0" applyFont="1" applyFill="1" applyBorder="1" applyAlignment="1">
      <alignment vertical="center" wrapText="1" readingOrder="1"/>
    </xf>
    <xf numFmtId="0" fontId="189" fillId="4" borderId="3" xfId="0" applyFont="1" applyFill="1" applyBorder="1" applyAlignment="1">
      <alignment horizontal="left" vertical="center" wrapText="1" readingOrder="1"/>
    </xf>
    <xf numFmtId="0" fontId="0" fillId="0" borderId="0" xfId="0" applyAlignment="1">
      <alignment horizontal="center"/>
    </xf>
    <xf numFmtId="15" fontId="121" fillId="0" borderId="0" xfId="0" applyNumberFormat="1" applyFont="1" applyAlignment="1">
      <alignment horizontal="center" vertical="center" readingOrder="1"/>
    </xf>
    <xf numFmtId="0" fontId="178" fillId="0" borderId="0" xfId="0" applyFont="1" applyAlignment="1">
      <alignment horizontal="left" vertical="top" readingOrder="1"/>
    </xf>
    <xf numFmtId="177" fontId="103" fillId="0" borderId="3" xfId="0" applyNumberFormat="1" applyFont="1" applyBorder="1" applyAlignment="1">
      <alignment horizontal="right" vertical="center" readingOrder="1"/>
    </xf>
    <xf numFmtId="178" fontId="103" fillId="0" borderId="3" xfId="0" applyNumberFormat="1" applyFont="1" applyBorder="1" applyAlignment="1">
      <alignment horizontal="right" vertical="center" readingOrder="1"/>
    </xf>
    <xf numFmtId="178"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7"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7" fontId="120" fillId="50" borderId="3" xfId="0" applyNumberFormat="1" applyFont="1" applyFill="1" applyBorder="1" applyAlignment="1">
      <alignment horizontal="right" vertical="center" readingOrder="1"/>
    </xf>
    <xf numFmtId="178" fontId="120" fillId="50" borderId="3" xfId="0" applyNumberFormat="1" applyFont="1" applyFill="1" applyBorder="1" applyAlignment="1">
      <alignment horizontal="right" vertical="center" readingOrder="1"/>
    </xf>
    <xf numFmtId="9" fontId="120" fillId="50"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7" fontId="115" fillId="50" borderId="3" xfId="0" applyNumberFormat="1" applyFont="1" applyFill="1" applyBorder="1" applyAlignment="1">
      <alignment horizontal="right" vertical="center" readingOrder="1"/>
    </xf>
    <xf numFmtId="178"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7" fontId="161" fillId="51" borderId="40" xfId="0" applyNumberFormat="1" applyFont="1" applyFill="1" applyBorder="1" applyAlignment="1">
      <alignment horizontal="right" vertical="center" readingOrder="1"/>
    </xf>
    <xf numFmtId="178" fontId="161" fillId="51" borderId="40" xfId="0" applyNumberFormat="1" applyFont="1" applyFill="1" applyBorder="1" applyAlignment="1">
      <alignment horizontal="right" vertical="center" readingOrder="1"/>
    </xf>
    <xf numFmtId="9" fontId="161" fillId="51" borderId="40" xfId="2" applyFont="1" applyFill="1" applyBorder="1" applyAlignment="1">
      <alignment horizontal="center" vertical="center" readingOrder="1"/>
    </xf>
    <xf numFmtId="177" fontId="103" fillId="4" borderId="7" xfId="0" applyNumberFormat="1" applyFont="1" applyFill="1" applyBorder="1" applyAlignment="1">
      <alignment horizontal="right" vertical="center" readingOrder="1"/>
    </xf>
    <xf numFmtId="178"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7" fontId="120" fillId="52" borderId="3" xfId="0" applyNumberFormat="1" applyFont="1" applyFill="1" applyBorder="1" applyAlignment="1">
      <alignment horizontal="right" vertical="center" readingOrder="1"/>
    </xf>
    <xf numFmtId="178" fontId="120" fillId="52" borderId="3" xfId="0" applyNumberFormat="1" applyFont="1" applyFill="1" applyBorder="1" applyAlignment="1">
      <alignment horizontal="right" vertical="center" readingOrder="1"/>
    </xf>
    <xf numFmtId="9" fontId="120" fillId="52" borderId="3" xfId="2" applyFont="1" applyFill="1" applyBorder="1" applyAlignment="1">
      <alignment horizontal="center" vertical="center" readingOrder="1"/>
    </xf>
    <xf numFmtId="177" fontId="115" fillId="52" borderId="5" xfId="0" applyNumberFormat="1" applyFont="1" applyFill="1" applyBorder="1" applyAlignment="1">
      <alignment horizontal="right" vertical="center" readingOrder="1"/>
    </xf>
    <xf numFmtId="178"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0" fillId="52" borderId="5" xfId="2" applyFont="1" applyFill="1" applyBorder="1" applyAlignment="1">
      <alignment horizontal="center" vertical="center" readingOrder="1"/>
    </xf>
    <xf numFmtId="177" fontId="120" fillId="52" borderId="5" xfId="0" applyNumberFormat="1" applyFont="1" applyFill="1" applyBorder="1" applyAlignment="1">
      <alignment horizontal="right" vertical="center" readingOrder="1"/>
    </xf>
    <xf numFmtId="177" fontId="161" fillId="51" borderId="2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78" fontId="120" fillId="52" borderId="5" xfId="0" applyNumberFormat="1" applyFont="1" applyFill="1" applyBorder="1" applyAlignment="1">
      <alignment horizontal="right" vertical="center" readingOrder="1"/>
    </xf>
    <xf numFmtId="177" fontId="161" fillId="51" borderId="29" xfId="0" applyNumberFormat="1" applyFont="1" applyFill="1" applyBorder="1" applyAlignment="1">
      <alignment horizontal="right" vertical="center" readingOrder="1"/>
    </xf>
    <xf numFmtId="178" fontId="161" fillId="51" borderId="29" xfId="0" applyNumberFormat="1" applyFont="1" applyFill="1" applyBorder="1" applyAlignment="1">
      <alignment horizontal="right" vertical="center" readingOrder="1"/>
    </xf>
    <xf numFmtId="9" fontId="161" fillId="51" borderId="29" xfId="2" applyFont="1" applyFill="1" applyBorder="1" applyAlignment="1">
      <alignment horizontal="center" vertical="center" readingOrder="1"/>
    </xf>
    <xf numFmtId="0" fontId="161" fillId="50" borderId="3" xfId="0" applyFont="1" applyFill="1" applyBorder="1" applyAlignment="1">
      <alignment horizontal="center" vertical="center" readingOrder="1"/>
    </xf>
    <xf numFmtId="0" fontId="161" fillId="51" borderId="0" xfId="0" applyFont="1" applyFill="1" applyAlignment="1">
      <alignment horizontal="center" vertical="center" readingOrder="1"/>
    </xf>
    <xf numFmtId="177" fontId="161" fillId="51" borderId="0" xfId="0" applyNumberFormat="1" applyFont="1" applyFill="1" applyAlignment="1">
      <alignment horizontal="right" vertical="center" readingOrder="1"/>
    </xf>
    <xf numFmtId="9" fontId="161" fillId="51" borderId="0" xfId="2" applyFont="1" applyFill="1" applyBorder="1" applyAlignment="1">
      <alignment horizontal="center" vertical="center" readingOrder="1"/>
    </xf>
    <xf numFmtId="177" fontId="189" fillId="4" borderId="3" xfId="0" applyNumberFormat="1" applyFont="1" applyFill="1" applyBorder="1" applyAlignment="1">
      <alignment horizontal="right" vertical="center" readingOrder="1"/>
    </xf>
    <xf numFmtId="178" fontId="189" fillId="4" borderId="3" xfId="0" applyNumberFormat="1" applyFont="1" applyFill="1" applyBorder="1" applyAlignment="1">
      <alignment horizontal="right" vertical="center" readingOrder="1"/>
    </xf>
    <xf numFmtId="9" fontId="189" fillId="4" borderId="3" xfId="2" applyFont="1" applyFill="1" applyBorder="1" applyAlignment="1">
      <alignment horizontal="center" vertical="center" readingOrder="1"/>
    </xf>
    <xf numFmtId="0" fontId="120" fillId="52" borderId="3" xfId="0" applyFont="1" applyFill="1" applyBorder="1" applyAlignment="1">
      <alignment horizontal="left" vertical="center" wrapText="1" readingOrder="1"/>
    </xf>
    <xf numFmtId="178" fontId="120" fillId="52" borderId="3" xfId="0" applyNumberFormat="1" applyFont="1" applyFill="1" applyBorder="1" applyAlignment="1">
      <alignment horizontal="center" vertical="center" readingOrder="1"/>
    </xf>
    <xf numFmtId="0" fontId="120" fillId="52" borderId="5" xfId="0" applyFont="1" applyFill="1" applyBorder="1" applyAlignment="1">
      <alignment horizontal="left" vertical="center" wrapText="1" readingOrder="1"/>
    </xf>
    <xf numFmtId="177" fontId="161" fillId="51" borderId="43" xfId="0" applyNumberFormat="1" applyFont="1" applyFill="1" applyBorder="1" applyAlignment="1">
      <alignment horizontal="right" vertical="center" readingOrder="1"/>
    </xf>
    <xf numFmtId="178" fontId="161" fillId="51" borderId="43" xfId="0" applyNumberFormat="1" applyFont="1" applyFill="1" applyBorder="1" applyAlignment="1">
      <alignment horizontal="right" vertical="center" readingOrder="1"/>
    </xf>
    <xf numFmtId="9" fontId="161" fillId="51" borderId="43" xfId="2" applyFont="1" applyFill="1" applyBorder="1" applyAlignment="1">
      <alignment horizontal="center" vertical="center" readingOrder="1"/>
    </xf>
    <xf numFmtId="177" fontId="103" fillId="0" borderId="7" xfId="0" applyNumberFormat="1" applyFont="1" applyBorder="1" applyAlignment="1">
      <alignment horizontal="right" vertical="center" readingOrder="1"/>
    </xf>
    <xf numFmtId="178" fontId="103" fillId="0" borderId="7" xfId="0" applyNumberFormat="1" applyFont="1" applyBorder="1" applyAlignment="1">
      <alignment horizontal="right" vertical="center" readingOrder="1"/>
    </xf>
    <xf numFmtId="177" fontId="103" fillId="0" borderId="3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78"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7" fontId="161" fillId="51" borderId="24" xfId="0" applyNumberFormat="1" applyFont="1" applyFill="1" applyBorder="1" applyAlignment="1">
      <alignment horizontal="right" vertical="center" readingOrder="1"/>
    </xf>
    <xf numFmtId="0" fontId="178" fillId="0" borderId="0" xfId="0" applyFont="1" applyAlignment="1">
      <alignment horizontal="center" vertical="center" wrapText="1" readingOrder="1"/>
    </xf>
    <xf numFmtId="0" fontId="178" fillId="0" borderId="0" xfId="0" applyFont="1" applyAlignment="1">
      <alignment horizontal="left" vertical="center" wrapText="1" readingOrder="1"/>
    </xf>
    <xf numFmtId="177" fontId="178" fillId="0" borderId="0" xfId="0" applyNumberFormat="1" applyFont="1" applyAlignment="1">
      <alignment horizontal="left" vertical="top" readingOrder="1"/>
    </xf>
    <xf numFmtId="0" fontId="189"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52" borderId="6" xfId="0" applyFont="1" applyFill="1" applyBorder="1" applyAlignment="1">
      <alignment horizontal="left" vertical="center" wrapText="1" readingOrder="1"/>
    </xf>
    <xf numFmtId="177" fontId="120" fillId="52" borderId="6" xfId="0" applyNumberFormat="1" applyFont="1" applyFill="1" applyBorder="1" applyAlignment="1">
      <alignment horizontal="right" vertical="center" readingOrder="1"/>
    </xf>
    <xf numFmtId="178" fontId="120" fillId="52" borderId="6" xfId="0" applyNumberFormat="1" applyFont="1" applyFill="1" applyBorder="1" applyAlignment="1">
      <alignment horizontal="right" vertical="center" readingOrder="1"/>
    </xf>
    <xf numFmtId="9" fontId="120" fillId="52" borderId="6" xfId="2" applyFont="1" applyFill="1" applyBorder="1" applyAlignment="1">
      <alignment horizontal="center" vertical="center" readingOrder="1"/>
    </xf>
    <xf numFmtId="177"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7" fontId="120" fillId="0" borderId="3" xfId="0" applyNumberFormat="1" applyFont="1" applyBorder="1" applyAlignment="1">
      <alignment horizontal="right" vertical="center" readingOrder="1"/>
    </xf>
    <xf numFmtId="178" fontId="120" fillId="0" borderId="3" xfId="0" applyNumberFormat="1" applyFont="1" applyBorder="1" applyAlignment="1">
      <alignment horizontal="right" vertical="center" readingOrder="1"/>
    </xf>
    <xf numFmtId="178"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7"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20" fillId="52" borderId="4" xfId="2" applyFont="1" applyFill="1" applyBorder="1" applyAlignment="1">
      <alignment horizontal="center" vertical="center" readingOrder="1"/>
    </xf>
    <xf numFmtId="9" fontId="161"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1" fillId="51" borderId="25" xfId="0" applyFont="1" applyFill="1" applyBorder="1" applyAlignment="1">
      <alignment horizontal="left" vertical="center" wrapText="1" readingOrder="1"/>
    </xf>
    <xf numFmtId="0" fontId="120" fillId="50" borderId="3" xfId="0" applyFont="1" applyFill="1" applyBorder="1" applyAlignment="1">
      <alignment horizontal="left" vertical="center" wrapText="1"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78" fontId="120" fillId="52" borderId="3" xfId="0" applyNumberFormat="1" applyFont="1" applyFill="1" applyBorder="1" applyAlignment="1">
      <alignment horizontal="left" vertical="center" wrapText="1" readingOrder="1"/>
    </xf>
    <xf numFmtId="178" fontId="120" fillId="52" borderId="3" xfId="2" applyNumberFormat="1" applyFont="1" applyFill="1" applyBorder="1" applyAlignment="1">
      <alignment horizontal="right" vertical="center" readingOrder="1"/>
    </xf>
    <xf numFmtId="178" fontId="120" fillId="52" borderId="5" xfId="0" applyNumberFormat="1" applyFont="1" applyFill="1" applyBorder="1" applyAlignment="1">
      <alignment horizontal="left" vertical="center" wrapText="1" readingOrder="1"/>
    </xf>
    <xf numFmtId="178" fontId="120" fillId="52" borderId="5" xfId="2" applyNumberFormat="1" applyFont="1" applyFill="1" applyBorder="1" applyAlignment="1">
      <alignment horizontal="right" vertical="center" readingOrder="1"/>
    </xf>
    <xf numFmtId="9" fontId="120" fillId="52" borderId="8" xfId="2" applyFont="1" applyFill="1" applyBorder="1" applyAlignment="1">
      <alignment horizontal="center" vertical="center" readingOrder="1"/>
    </xf>
    <xf numFmtId="43" fontId="161" fillId="51" borderId="3" xfId="1" applyFont="1" applyFill="1" applyBorder="1" applyAlignment="1">
      <alignment horizontal="center" vertical="center" readingOrder="1"/>
    </xf>
    <xf numFmtId="9" fontId="161" fillId="51" borderId="3" xfId="2" applyFont="1" applyFill="1" applyBorder="1" applyAlignment="1">
      <alignment horizontal="center" vertical="center" readingOrder="1"/>
    </xf>
    <xf numFmtId="177" fontId="161" fillId="51" borderId="3" xfId="0" applyNumberFormat="1" applyFont="1" applyFill="1" applyBorder="1" applyAlignment="1">
      <alignment horizontal="right" vertical="center" readingOrder="1"/>
    </xf>
    <xf numFmtId="177" fontId="103" fillId="4" borderId="29"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1" fillId="51" borderId="61" xfId="2" applyFont="1" applyFill="1" applyBorder="1" applyAlignment="1">
      <alignment horizontal="center" vertical="center" readingOrder="1"/>
    </xf>
    <xf numFmtId="177" fontId="103" fillId="0" borderId="29" xfId="0" applyNumberFormat="1" applyFont="1" applyBorder="1" applyAlignment="1">
      <alignment horizontal="right" vertical="center" readingOrder="1"/>
    </xf>
    <xf numFmtId="178"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178" fontId="178" fillId="0" borderId="0" xfId="0" applyNumberFormat="1" applyFont="1" applyAlignment="1">
      <alignment horizontal="left" vertical="top" readingOrder="1"/>
    </xf>
    <xf numFmtId="9" fontId="178" fillId="0" borderId="0" xfId="2" applyFont="1" applyBorder="1" applyAlignment="1">
      <alignment horizontal="center" vertical="top" readingOrder="1"/>
    </xf>
    <xf numFmtId="0" fontId="178" fillId="0" borderId="0" xfId="0" applyFont="1" applyAlignment="1">
      <alignment horizontal="center" vertical="top" readingOrder="1"/>
    </xf>
    <xf numFmtId="0" fontId="161"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7" fontId="115" fillId="0" borderId="7"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9" fontId="115" fillId="0" borderId="8" xfId="2" applyFont="1" applyFill="1" applyBorder="1" applyAlignment="1">
      <alignment horizontal="center" vertical="center" readingOrder="1"/>
    </xf>
    <xf numFmtId="1" fontId="178" fillId="0" borderId="4" xfId="0" applyNumberFormat="1" applyFont="1" applyBorder="1" applyAlignment="1">
      <alignment horizontal="center" vertical="center" wrapText="1"/>
    </xf>
    <xf numFmtId="1" fontId="178" fillId="4" borderId="4" xfId="0" applyNumberFormat="1" applyFont="1" applyFill="1" applyBorder="1" applyAlignment="1">
      <alignment horizontal="center" vertical="center" wrapText="1"/>
    </xf>
    <xf numFmtId="0" fontId="189" fillId="4" borderId="77" xfId="0" applyFont="1" applyFill="1" applyBorder="1" applyAlignment="1">
      <alignment horizontal="left" vertical="center" wrapText="1" readingOrder="1"/>
    </xf>
    <xf numFmtId="0" fontId="189" fillId="4" borderId="4" xfId="0" applyFont="1" applyFill="1" applyBorder="1" applyAlignment="1">
      <alignment horizontal="left" vertical="center" wrapText="1" readingOrder="1"/>
    </xf>
    <xf numFmtId="1" fontId="178" fillId="0" borderId="3" xfId="0" applyNumberFormat="1" applyFont="1" applyBorder="1" applyAlignment="1">
      <alignment horizontal="center" vertical="center" wrapText="1"/>
    </xf>
    <xf numFmtId="1" fontId="178" fillId="4" borderId="3" xfId="0" applyNumberFormat="1" applyFont="1" applyFill="1" applyBorder="1" applyAlignment="1">
      <alignment horizontal="center" vertical="center" wrapText="1"/>
    </xf>
    <xf numFmtId="0" fontId="189" fillId="4" borderId="4" xfId="0" applyFont="1" applyFill="1" applyBorder="1" applyAlignment="1">
      <alignment vertical="center" wrapText="1" readingOrder="1"/>
    </xf>
    <xf numFmtId="0" fontId="189"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78" fillId="0" borderId="0" xfId="0" applyFont="1" applyAlignment="1">
      <alignment vertical="center" wrapText="1"/>
    </xf>
    <xf numFmtId="0" fontId="97" fillId="0" borderId="0" xfId="0" applyFont="1" applyAlignment="1">
      <alignment horizontal="left" vertical="center" wrapText="1"/>
    </xf>
    <xf numFmtId="177" fontId="97" fillId="0" borderId="0" xfId="0" applyNumberFormat="1" applyFont="1"/>
    <xf numFmtId="0" fontId="97" fillId="0" borderId="0" xfId="0" applyFont="1"/>
    <xf numFmtId="0" fontId="97" fillId="0" borderId="0" xfId="0" applyFont="1" applyAlignment="1">
      <alignment horizontal="center" vertical="center" wrapText="1"/>
    </xf>
    <xf numFmtId="1" fontId="97" fillId="0" borderId="0" xfId="0" applyNumberFormat="1" applyFont="1"/>
    <xf numFmtId="9" fontId="97" fillId="0" borderId="0" xfId="2" applyFont="1" applyFill="1" applyBorder="1" applyAlignment="1">
      <alignment horizontal="center"/>
    </xf>
    <xf numFmtId="178" fontId="182" fillId="0" borderId="0" xfId="0" applyNumberFormat="1" applyFont="1"/>
    <xf numFmtId="178" fontId="97" fillId="0" borderId="0" xfId="0" applyNumberFormat="1" applyFont="1"/>
    <xf numFmtId="0" fontId="97" fillId="0" borderId="0" xfId="0" applyFont="1" applyAlignment="1">
      <alignment horizontal="center"/>
    </xf>
    <xf numFmtId="0" fontId="182" fillId="0" borderId="0" xfId="0" applyFont="1"/>
    <xf numFmtId="0" fontId="180" fillId="0" borderId="0" xfId="0" applyFo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89"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89" fillId="4" borderId="3" xfId="0" applyFont="1" applyFill="1" applyBorder="1" applyAlignment="1">
      <alignment horizontal="center" vertical="center" wrapText="1" readingOrder="1"/>
    </xf>
    <xf numFmtId="0" fontId="103" fillId="0" borderId="7" xfId="0" applyFont="1" applyBorder="1" applyAlignment="1">
      <alignment horizontal="center" vertical="center" readingOrder="1"/>
    </xf>
    <xf numFmtId="0" fontId="103" fillId="4" borderId="29" xfId="0" applyFont="1" applyFill="1" applyBorder="1" applyAlignment="1">
      <alignment horizontal="center" vertical="center"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78" fontId="161" fillId="51" borderId="43" xfId="0" applyNumberFormat="1" applyFont="1" applyFill="1" applyBorder="1" applyAlignment="1">
      <alignment horizontal="center" vertical="center" readingOrder="1"/>
    </xf>
    <xf numFmtId="9" fontId="161" fillId="51" borderId="78" xfId="2" applyFont="1" applyFill="1" applyBorder="1" applyAlignment="1">
      <alignment horizontal="center" vertical="center" readingOrder="1"/>
    </xf>
    <xf numFmtId="177" fontId="100" fillId="0" borderId="92" xfId="0" applyNumberFormat="1" applyFont="1" applyBorder="1" applyAlignment="1">
      <alignment vertical="center" wrapText="1" readingOrder="1"/>
    </xf>
    <xf numFmtId="177" fontId="100" fillId="0" borderId="53" xfId="0" applyNumberFormat="1" applyFont="1" applyBorder="1" applyAlignment="1">
      <alignment vertical="center" wrapText="1" readingOrder="1"/>
    </xf>
    <xf numFmtId="177" fontId="113" fillId="2" borderId="53" xfId="0" applyNumberFormat="1" applyFont="1" applyFill="1" applyBorder="1" applyAlignment="1">
      <alignment vertical="center" wrapText="1" readingOrder="1"/>
    </xf>
    <xf numFmtId="177" fontId="163" fillId="52" borderId="53" xfId="0" applyNumberFormat="1" applyFont="1" applyFill="1" applyBorder="1" applyAlignment="1">
      <alignment vertical="center" wrapText="1" readingOrder="1"/>
    </xf>
    <xf numFmtId="177" fontId="163" fillId="53" borderId="91" xfId="0" applyNumberFormat="1" applyFont="1" applyFill="1" applyBorder="1" applyAlignment="1">
      <alignment vertical="center" wrapText="1" readingOrder="1"/>
    </xf>
    <xf numFmtId="0" fontId="161" fillId="51" borderId="29" xfId="4" applyFont="1" applyFill="1" applyBorder="1" applyAlignment="1">
      <alignment horizontal="center" vertical="center" wrapText="1" readingOrder="1"/>
    </xf>
    <xf numFmtId="0" fontId="161" fillId="51" borderId="93" xfId="0" applyFont="1" applyFill="1" applyBorder="1" applyAlignment="1">
      <alignment horizontal="center" vertical="center" wrapText="1" readingOrder="1"/>
    </xf>
    <xf numFmtId="171" fontId="100" fillId="0" borderId="33" xfId="2" applyNumberFormat="1" applyFont="1" applyBorder="1" applyAlignment="1">
      <alignment horizontal="center" vertical="center" wrapText="1" readingOrder="1"/>
    </xf>
    <xf numFmtId="171" fontId="113" fillId="2" borderId="33" xfId="2" applyNumberFormat="1" applyFont="1" applyFill="1" applyBorder="1" applyAlignment="1">
      <alignment horizontal="center" vertical="center" wrapText="1" readingOrder="1"/>
    </xf>
    <xf numFmtId="171" fontId="163" fillId="52" borderId="33" xfId="2" applyNumberFormat="1" applyFont="1" applyFill="1" applyBorder="1" applyAlignment="1">
      <alignment horizontal="center" vertical="center" wrapText="1" readingOrder="1"/>
    </xf>
    <xf numFmtId="171" fontId="163" fillId="53" borderId="41" xfId="2" applyNumberFormat="1" applyFont="1" applyFill="1" applyBorder="1" applyAlignment="1">
      <alignment horizontal="center" vertical="center" wrapText="1" readingOrder="1"/>
    </xf>
    <xf numFmtId="177" fontId="161" fillId="51" borderId="3" xfId="1" applyNumberFormat="1" applyFont="1" applyFill="1" applyBorder="1" applyAlignment="1">
      <alignment horizontal="center" vertical="center" readingOrder="1"/>
    </xf>
    <xf numFmtId="0" fontId="103" fillId="0" borderId="3" xfId="0" applyFont="1" applyFill="1" applyBorder="1" applyAlignment="1">
      <alignment vertical="center" wrapText="1" readingOrder="1"/>
    </xf>
    <xf numFmtId="177" fontId="103" fillId="0" borderId="3" xfId="0" applyNumberFormat="1" applyFont="1" applyFill="1" applyBorder="1" applyAlignment="1">
      <alignment horizontal="right" vertical="center" readingOrder="1"/>
    </xf>
    <xf numFmtId="178" fontId="103" fillId="0" borderId="3" xfId="0" applyNumberFormat="1" applyFont="1" applyFill="1" applyBorder="1" applyAlignment="1">
      <alignment horizontal="right" vertical="center" readingOrder="1"/>
    </xf>
    <xf numFmtId="0" fontId="0" fillId="0" borderId="0" xfId="0" applyFill="1"/>
    <xf numFmtId="178" fontId="189" fillId="0" borderId="3" xfId="0" applyNumberFormat="1" applyFont="1" applyFill="1" applyBorder="1" applyAlignment="1">
      <alignment horizontal="right" vertical="center" readingOrder="1"/>
    </xf>
    <xf numFmtId="178" fontId="103" fillId="0" borderId="7" xfId="0" applyNumberFormat="1" applyFont="1" applyFill="1" applyBorder="1" applyAlignment="1">
      <alignment horizontal="right" vertical="center" readingOrder="1"/>
    </xf>
    <xf numFmtId="9" fontId="126" fillId="59" borderId="3" xfId="7" applyFont="1" applyFill="1" applyBorder="1" applyAlignment="1">
      <alignment horizontal="center" vertical="center" wrapText="1" readingOrder="1"/>
    </xf>
    <xf numFmtId="9" fontId="126" fillId="55"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4" borderId="3" xfId="7" applyFont="1" applyFill="1" applyBorder="1" applyAlignment="1">
      <alignment horizontal="center" vertical="center" wrapText="1" readingOrder="1"/>
    </xf>
    <xf numFmtId="177" fontId="115" fillId="4" borderId="5" xfId="0" applyNumberFormat="1" applyFont="1" applyFill="1" applyBorder="1" applyAlignment="1">
      <alignment horizontal="right" vertical="center" readingOrder="1"/>
    </xf>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15" fillId="4" borderId="7" xfId="2" applyFont="1" applyFill="1" applyBorder="1" applyAlignment="1">
      <alignment horizontal="center" vertical="center" readingOrder="1"/>
    </xf>
    <xf numFmtId="170" fontId="0" fillId="0" borderId="0" xfId="1" applyNumberFormat="1" applyFont="1" applyFill="1"/>
    <xf numFmtId="177" fontId="97" fillId="0" borderId="0" xfId="1" applyNumberFormat="1" applyFont="1" applyFill="1" applyAlignment="1"/>
    <xf numFmtId="177" fontId="97" fillId="0" borderId="0" xfId="1" applyNumberFormat="1" applyFont="1" applyAlignment="1"/>
    <xf numFmtId="177" fontId="103" fillId="0" borderId="29" xfId="0" applyNumberFormat="1" applyFont="1" applyFill="1" applyBorder="1" applyAlignment="1">
      <alignment horizontal="right" vertical="center" readingOrder="1"/>
    </xf>
    <xf numFmtId="177" fontId="102" fillId="4" borderId="3" xfId="4" applyNumberFormat="1" applyFont="1" applyFill="1" applyBorder="1" applyAlignment="1">
      <alignment horizontal="right" vertical="center" wrapText="1" readingOrder="1"/>
    </xf>
    <xf numFmtId="177" fontId="114" fillId="56" borderId="4" xfId="0" applyNumberFormat="1" applyFont="1" applyFill="1" applyBorder="1" applyAlignment="1">
      <alignment horizontal="right" vertical="center" readingOrder="1"/>
    </xf>
    <xf numFmtId="178" fontId="114" fillId="4" borderId="4" xfId="0" applyNumberFormat="1" applyFont="1" applyFill="1" applyBorder="1" applyAlignment="1">
      <alignment horizontal="right" vertical="center" readingOrder="1"/>
    </xf>
    <xf numFmtId="178" fontId="106" fillId="50" borderId="4" xfId="0" applyNumberFormat="1" applyFont="1" applyFill="1" applyBorder="1" applyAlignment="1">
      <alignment horizontal="right" vertical="center" readingOrder="1"/>
    </xf>
    <xf numFmtId="178" fontId="109" fillId="50" borderId="4" xfId="0" applyNumberFormat="1" applyFont="1" applyFill="1" applyBorder="1" applyAlignment="1">
      <alignment horizontal="right" vertical="center" readingOrder="1"/>
    </xf>
    <xf numFmtId="177" fontId="162" fillId="51" borderId="88" xfId="0" applyNumberFormat="1" applyFont="1" applyFill="1" applyBorder="1" applyAlignment="1">
      <alignment horizontal="right" vertical="center" readingOrder="1"/>
    </xf>
    <xf numFmtId="177" fontId="161" fillId="51" borderId="89" xfId="0" applyNumberFormat="1" applyFont="1" applyFill="1" applyBorder="1" applyAlignment="1">
      <alignment horizontal="center" vertical="center" wrapText="1" readingOrder="1"/>
    </xf>
    <xf numFmtId="178" fontId="118" fillId="4" borderId="4" xfId="0" applyNumberFormat="1" applyFont="1" applyFill="1" applyBorder="1" applyAlignment="1">
      <alignment horizontal="right" vertical="center" readingOrder="1"/>
    </xf>
    <xf numFmtId="178" fontId="118" fillId="0" borderId="4" xfId="0" applyNumberFormat="1" applyFont="1" applyBorder="1" applyAlignment="1">
      <alignment horizontal="right" vertical="center" readingOrder="1"/>
    </xf>
    <xf numFmtId="178" fontId="109" fillId="52" borderId="4" xfId="0" applyNumberFormat="1" applyFont="1" applyFill="1" applyBorder="1" applyAlignment="1">
      <alignment horizontal="right" vertical="center" readingOrder="1"/>
    </xf>
    <xf numFmtId="178" fontId="109" fillId="52" borderId="8" xfId="0" applyNumberFormat="1" applyFont="1" applyFill="1" applyBorder="1" applyAlignment="1">
      <alignment horizontal="right" vertical="center" readingOrder="1"/>
    </xf>
    <xf numFmtId="178" fontId="162" fillId="51" borderId="27" xfId="0" applyNumberFormat="1" applyFont="1" applyFill="1" applyBorder="1" applyAlignment="1">
      <alignment horizontal="right" vertical="center" readingOrder="1"/>
    </xf>
    <xf numFmtId="178" fontId="114" fillId="57" borderId="77" xfId="0" applyNumberFormat="1" applyFont="1" applyFill="1" applyBorder="1" applyAlignment="1">
      <alignment horizontal="right" vertical="center" readingOrder="1"/>
    </xf>
    <xf numFmtId="178" fontId="106" fillId="52" borderId="4" xfId="0" applyNumberFormat="1" applyFont="1" applyFill="1" applyBorder="1" applyAlignment="1">
      <alignment horizontal="right" vertical="center" readingOrder="1"/>
    </xf>
    <xf numFmtId="178" fontId="114" fillId="0" borderId="4" xfId="0" applyNumberFormat="1" applyFont="1" applyFill="1" applyBorder="1" applyAlignment="1">
      <alignment horizontal="right" vertical="center" readingOrder="1"/>
    </xf>
    <xf numFmtId="178" fontId="106" fillId="52" borderId="8" xfId="0" applyNumberFormat="1" applyFont="1" applyFill="1" applyBorder="1" applyAlignment="1">
      <alignment horizontal="right" vertical="center" readingOrder="1"/>
    </xf>
    <xf numFmtId="0" fontId="161" fillId="51" borderId="4" xfId="0" applyFont="1" applyFill="1" applyBorder="1" applyAlignment="1">
      <alignment horizontal="center" vertical="center" wrapText="1" readingOrder="1"/>
    </xf>
    <xf numFmtId="178" fontId="114" fillId="57" borderId="4" xfId="0" applyNumberFormat="1" applyFont="1" applyFill="1" applyBorder="1" applyAlignment="1">
      <alignment horizontal="right" vertical="center" readingOrder="1"/>
    </xf>
    <xf numFmtId="178" fontId="114" fillId="0" borderId="11" xfId="0" applyNumberFormat="1" applyFont="1" applyFill="1" applyBorder="1" applyAlignment="1">
      <alignment horizontal="right" vertical="center" readingOrder="1"/>
    </xf>
    <xf numFmtId="178" fontId="114" fillId="58" borderId="4" xfId="0" applyNumberFormat="1" applyFont="1" applyFill="1" applyBorder="1" applyAlignment="1">
      <alignment horizontal="right" vertical="center" readingOrder="1"/>
    </xf>
    <xf numFmtId="178" fontId="106" fillId="52" borderId="62" xfId="0" applyNumberFormat="1" applyFont="1" applyFill="1" applyBorder="1" applyAlignment="1">
      <alignment horizontal="right" vertical="center" readingOrder="1"/>
    </xf>
    <xf numFmtId="178" fontId="114" fillId="58" borderId="11" xfId="0" applyNumberFormat="1" applyFont="1" applyFill="1" applyBorder="1" applyAlignment="1">
      <alignment horizontal="right" vertical="center" readingOrder="1"/>
    </xf>
    <xf numFmtId="178" fontId="114" fillId="58" borderId="77" xfId="0" applyNumberFormat="1" applyFont="1" applyFill="1" applyBorder="1" applyAlignment="1">
      <alignment horizontal="right" vertical="center" readingOrder="1"/>
    </xf>
    <xf numFmtId="177" fontId="162" fillId="51" borderId="27" xfId="0" applyNumberFormat="1" applyFont="1" applyFill="1" applyBorder="1" applyAlignment="1">
      <alignment horizontal="right" vertical="center" readingOrder="1"/>
    </xf>
    <xf numFmtId="0" fontId="161" fillId="51" borderId="77" xfId="0" applyFont="1" applyFill="1" applyBorder="1" applyAlignment="1">
      <alignment horizontal="center" vertical="center" wrapText="1" readingOrder="1"/>
    </xf>
    <xf numFmtId="178" fontId="114" fillId="0" borderId="11" xfId="0" applyNumberFormat="1" applyFont="1" applyBorder="1" applyAlignment="1">
      <alignment horizontal="right" vertical="center" readingOrder="1"/>
    </xf>
    <xf numFmtId="0" fontId="161" fillId="51" borderId="27" xfId="0" applyFont="1" applyFill="1" applyBorder="1" applyAlignment="1">
      <alignment horizontal="center" vertical="center" wrapText="1" readingOrder="1"/>
    </xf>
    <xf numFmtId="178" fontId="114" fillId="0" borderId="2" xfId="0" applyNumberFormat="1" applyFont="1" applyBorder="1" applyAlignment="1">
      <alignment horizontal="right" vertical="center" readingOrder="1"/>
    </xf>
    <xf numFmtId="178" fontId="106" fillId="52" borderId="9" xfId="0" applyNumberFormat="1" applyFont="1" applyFill="1" applyBorder="1" applyAlignment="1">
      <alignment horizontal="right" vertical="center" readingOrder="1"/>
    </xf>
    <xf numFmtId="178" fontId="106" fillId="52" borderId="0" xfId="0" applyNumberFormat="1" applyFont="1" applyFill="1" applyBorder="1" applyAlignment="1">
      <alignment horizontal="right" vertical="center" readingOrder="1"/>
    </xf>
    <xf numFmtId="178" fontId="162" fillId="51" borderId="22" xfId="0" applyNumberFormat="1" applyFont="1" applyFill="1" applyBorder="1" applyAlignment="1">
      <alignment horizontal="right" vertical="center" readingOrder="1"/>
    </xf>
    <xf numFmtId="178" fontId="114" fillId="4" borderId="77" xfId="0" applyNumberFormat="1" applyFont="1" applyFill="1" applyBorder="1" applyAlignment="1">
      <alignment horizontal="right" vertical="center" readingOrder="1"/>
    </xf>
    <xf numFmtId="178" fontId="106" fillId="0" borderId="4" xfId="0" applyNumberFormat="1" applyFont="1" applyBorder="1" applyAlignment="1">
      <alignment horizontal="right" vertical="center" readingOrder="1"/>
    </xf>
    <xf numFmtId="177" fontId="114" fillId="0" borderId="11" xfId="0" applyNumberFormat="1" applyFont="1" applyBorder="1" applyAlignment="1">
      <alignment horizontal="right" vertical="center" readingOrder="1"/>
    </xf>
    <xf numFmtId="177" fontId="106" fillId="52" borderId="4" xfId="0" applyNumberFormat="1" applyFont="1" applyFill="1" applyBorder="1" applyAlignment="1">
      <alignment horizontal="right" vertical="center" readingOrder="1"/>
    </xf>
    <xf numFmtId="178" fontId="162" fillId="51" borderId="4" xfId="0" applyNumberFormat="1" applyFont="1" applyFill="1" applyBorder="1" applyAlignment="1">
      <alignment horizontal="right" vertical="center" readingOrder="1"/>
    </xf>
    <xf numFmtId="178" fontId="114" fillId="4" borderId="89" xfId="0" applyNumberFormat="1" applyFont="1" applyFill="1" applyBorder="1" applyAlignment="1">
      <alignment horizontal="right" vertical="center" readingOrder="1"/>
    </xf>
    <xf numFmtId="178" fontId="162" fillId="51" borderId="61" xfId="0" applyNumberFormat="1" applyFont="1" applyFill="1" applyBorder="1" applyAlignment="1">
      <alignment horizontal="right" vertical="center" readingOrder="1"/>
    </xf>
    <xf numFmtId="0" fontId="161" fillId="51" borderId="27" xfId="0" applyFont="1" applyFill="1" applyBorder="1" applyAlignment="1">
      <alignment horizontal="center" vertical="center" readingOrder="1"/>
    </xf>
    <xf numFmtId="178" fontId="114" fillId="0" borderId="89" xfId="0" applyNumberFormat="1" applyFont="1" applyBorder="1" applyAlignment="1">
      <alignment horizontal="right" vertical="center" readingOrder="1"/>
    </xf>
    <xf numFmtId="177" fontId="109" fillId="0" borderId="11" xfId="0" applyNumberFormat="1" applyFont="1" applyBorder="1" applyAlignment="1">
      <alignment horizontal="right" vertical="center" readingOrder="1"/>
    </xf>
    <xf numFmtId="177" fontId="109"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7" fontId="0" fillId="0" borderId="0" xfId="0" applyNumberFormat="1" applyFill="1" applyBorder="1"/>
    <xf numFmtId="0" fontId="189" fillId="0" borderId="0" xfId="0" applyFont="1" applyFill="1" applyBorder="1" applyAlignment="1">
      <alignment horizontal="left" vertical="center" wrapText="1" readingOrder="1"/>
    </xf>
    <xf numFmtId="43" fontId="0" fillId="0" borderId="0" xfId="0" applyNumberFormat="1" applyFill="1" applyBorder="1"/>
    <xf numFmtId="0" fontId="144" fillId="0" borderId="0" xfId="0" applyFont="1" applyFill="1" applyBorder="1"/>
    <xf numFmtId="170" fontId="0" fillId="0" borderId="0" xfId="0" applyNumberFormat="1" applyFill="1" applyBorder="1"/>
    <xf numFmtId="178" fontId="0" fillId="0" borderId="0" xfId="0" applyNumberFormat="1" applyFill="1" applyBorder="1"/>
    <xf numFmtId="43" fontId="0" fillId="0" borderId="0" xfId="1" applyFont="1" applyFill="1" applyBorder="1"/>
    <xf numFmtId="9" fontId="115" fillId="4" borderId="5" xfId="2" applyFont="1" applyFill="1" applyBorder="1" applyAlignment="1">
      <alignment horizontal="center" vertical="center" readingOrder="1"/>
    </xf>
    <xf numFmtId="172" fontId="49" fillId="6" borderId="3" xfId="1" applyNumberFormat="1" applyFont="1" applyFill="1" applyBorder="1" applyAlignment="1">
      <alignment horizontal="right" vertical="center" wrapText="1" readingOrder="1"/>
    </xf>
    <xf numFmtId="178" fontId="162" fillId="51" borderId="0" xfId="0" applyNumberFormat="1" applyFont="1" applyFill="1" applyBorder="1" applyAlignment="1">
      <alignment horizontal="right" vertical="center" readingOrder="1"/>
    </xf>
    <xf numFmtId="0" fontId="161" fillId="4" borderId="16" xfId="0" applyFont="1" applyFill="1" applyBorder="1" applyAlignment="1">
      <alignment horizontal="center" vertical="center" wrapText="1" readingOrder="1"/>
    </xf>
    <xf numFmtId="0" fontId="161" fillId="4" borderId="14" xfId="0" applyFont="1" applyFill="1" applyBorder="1" applyAlignment="1">
      <alignment horizontal="center" vertical="center" readingOrder="1"/>
    </xf>
    <xf numFmtId="0" fontId="161" fillId="4" borderId="86" xfId="0" applyFont="1" applyFill="1" applyBorder="1" applyAlignment="1">
      <alignment horizontal="center" vertical="center" readingOrder="1"/>
    </xf>
    <xf numFmtId="177" fontId="161" fillId="4" borderId="29" xfId="0" applyNumberFormat="1" applyFont="1" applyFill="1" applyBorder="1" applyAlignment="1">
      <alignment horizontal="right" vertical="center" readingOrder="1"/>
    </xf>
    <xf numFmtId="178" fontId="161" fillId="4" borderId="29" xfId="0" applyNumberFormat="1" applyFont="1" applyFill="1" applyBorder="1" applyAlignment="1">
      <alignment horizontal="right" vertical="center" readingOrder="1"/>
    </xf>
    <xf numFmtId="9" fontId="161" fillId="4" borderId="29" xfId="2" applyFont="1" applyFill="1" applyBorder="1" applyAlignment="1">
      <alignment horizontal="center" vertical="center" readingOrder="1"/>
    </xf>
    <xf numFmtId="9" fontId="161" fillId="4" borderId="89" xfId="2" applyFont="1" applyFill="1" applyBorder="1" applyAlignment="1">
      <alignment horizontal="center" vertical="center" readingOrder="1"/>
    </xf>
    <xf numFmtId="178" fontId="162" fillId="4" borderId="0" xfId="0" applyNumberFormat="1" applyFont="1" applyFill="1" applyBorder="1" applyAlignment="1">
      <alignment horizontal="right" vertical="center" readingOrder="1"/>
    </xf>
    <xf numFmtId="0" fontId="0" fillId="4" borderId="0" xfId="0" applyFill="1" applyBorder="1"/>
    <xf numFmtId="1" fontId="103" fillId="0" borderId="36" xfId="0" applyNumberFormat="1" applyFont="1" applyBorder="1" applyAlignment="1">
      <alignment horizontal="center" vertical="center" wrapText="1" readingOrder="1"/>
    </xf>
    <xf numFmtId="9" fontId="126" fillId="53" borderId="3" xfId="7" applyFont="1" applyFill="1" applyBorder="1" applyAlignment="1">
      <alignment horizontal="center" vertical="center" wrapText="1" readingOrder="1"/>
    </xf>
    <xf numFmtId="9" fontId="125" fillId="0" borderId="3" xfId="2" applyFont="1" applyFill="1" applyBorder="1" applyAlignment="1">
      <alignment horizontal="center" vertical="center" wrapText="1" readingOrder="1"/>
    </xf>
    <xf numFmtId="9" fontId="125" fillId="52" borderId="3" xfId="7" applyFont="1" applyFill="1" applyBorder="1" applyAlignment="1">
      <alignment horizontal="center" vertical="center" wrapText="1" readingOrder="1"/>
    </xf>
    <xf numFmtId="9" fontId="134" fillId="50" borderId="3" xfId="7" applyFont="1" applyFill="1" applyBorder="1" applyAlignment="1">
      <alignment horizontal="center" vertical="center" wrapText="1" readingOrder="1"/>
    </xf>
    <xf numFmtId="177" fontId="103" fillId="0" borderId="0" xfId="0" applyNumberFormat="1" applyFont="1" applyFill="1" applyBorder="1" applyAlignment="1">
      <alignment horizontal="left" vertical="center" wrapText="1" readingOrder="1"/>
    </xf>
    <xf numFmtId="0" fontId="191" fillId="0" borderId="1" xfId="0" applyNumberFormat="1" applyFont="1" applyFill="1" applyBorder="1" applyAlignment="1">
      <alignment horizontal="left" vertical="center" wrapText="1" readingOrder="1"/>
    </xf>
    <xf numFmtId="1" fontId="178" fillId="0" borderId="8" xfId="0" applyNumberFormat="1" applyFont="1" applyBorder="1" applyAlignment="1">
      <alignment horizontal="center" vertical="center" wrapText="1"/>
    </xf>
    <xf numFmtId="178" fontId="106" fillId="4" borderId="4" xfId="0" applyNumberFormat="1" applyFont="1" applyFill="1" applyBorder="1" applyAlignment="1">
      <alignment horizontal="right" vertical="center" readingOrder="1"/>
    </xf>
    <xf numFmtId="178" fontId="103" fillId="4" borderId="9" xfId="0" applyNumberFormat="1" applyFont="1" applyFill="1" applyBorder="1" applyAlignment="1">
      <alignment horizontal="center" vertical="center" readingOrder="1"/>
    </xf>
    <xf numFmtId="0" fontId="103" fillId="4" borderId="51" xfId="0" applyFont="1" applyFill="1" applyBorder="1" applyAlignment="1">
      <alignment horizontal="left" vertical="center" wrapText="1" readingOrder="1"/>
    </xf>
    <xf numFmtId="177" fontId="103" fillId="0" borderId="5" xfId="0" applyNumberFormat="1" applyFont="1" applyFill="1" applyBorder="1" applyAlignment="1">
      <alignment horizontal="right" vertical="center" readingOrder="1"/>
    </xf>
    <xf numFmtId="178" fontId="114" fillId="0" borderId="8" xfId="0" applyNumberFormat="1" applyFont="1" applyBorder="1" applyAlignment="1">
      <alignment horizontal="right" vertical="center" readingOrder="1"/>
    </xf>
    <xf numFmtId="177" fontId="161"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103" fillId="4" borderId="6" xfId="0" applyFont="1" applyFill="1" applyBorder="1" applyAlignment="1">
      <alignment horizontal="right" vertical="center" wrapText="1" readingOrder="1"/>
    </xf>
    <xf numFmtId="177" fontId="103" fillId="4" borderId="6" xfId="0" applyNumberFormat="1" applyFont="1" applyFill="1" applyBorder="1" applyAlignment="1">
      <alignment horizontal="right" vertical="center" wrapText="1" readingOrder="1"/>
    </xf>
    <xf numFmtId="0" fontId="189" fillId="0" borderId="3" xfId="0" applyFont="1" applyFill="1" applyBorder="1" applyAlignment="1">
      <alignment horizontal="left" vertical="center" wrapText="1" readingOrder="1"/>
    </xf>
    <xf numFmtId="0" fontId="103" fillId="0" borderId="0" xfId="0" applyFont="1" applyFill="1" applyBorder="1" applyAlignment="1">
      <alignment vertical="center" wrapText="1" readingOrder="1"/>
    </xf>
    <xf numFmtId="178" fontId="118" fillId="0" borderId="4" xfId="0" applyNumberFormat="1" applyFont="1" applyFill="1" applyBorder="1" applyAlignment="1">
      <alignment horizontal="right" vertical="center" readingOrder="1"/>
    </xf>
    <xf numFmtId="0" fontId="103" fillId="0" borderId="7" xfId="0" applyFont="1" applyFill="1" applyBorder="1" applyAlignment="1">
      <alignment horizontal="center" vertical="center" readingOrder="1"/>
    </xf>
    <xf numFmtId="0" fontId="103" fillId="0" borderId="7" xfId="0" applyFont="1" applyFill="1" applyBorder="1" applyAlignment="1">
      <alignment vertical="center" wrapText="1" readingOrder="1"/>
    </xf>
    <xf numFmtId="0" fontId="103" fillId="0" borderId="7" xfId="0" applyFont="1" applyFill="1" applyBorder="1" applyAlignment="1">
      <alignment horizontal="left" vertical="center" wrapText="1" readingOrder="1"/>
    </xf>
    <xf numFmtId="177" fontId="103" fillId="0" borderId="7" xfId="0" applyNumberFormat="1" applyFont="1" applyFill="1" applyBorder="1" applyAlignment="1">
      <alignment horizontal="right" vertical="center" readingOrder="1"/>
    </xf>
    <xf numFmtId="178" fontId="118" fillId="0" borderId="11" xfId="0" applyNumberFormat="1" applyFont="1" applyFill="1" applyBorder="1" applyAlignment="1">
      <alignment horizontal="right" vertical="center" readingOrder="1"/>
    </xf>
    <xf numFmtId="1" fontId="178" fillId="0" borderId="3" xfId="0" applyNumberFormat="1" applyFont="1" applyFill="1" applyBorder="1" applyAlignment="1">
      <alignment horizontal="center" vertical="center" wrapText="1"/>
    </xf>
    <xf numFmtId="0" fontId="189" fillId="0" borderId="4" xfId="0" applyFont="1" applyFill="1" applyBorder="1" applyAlignment="1">
      <alignment horizontal="left" vertical="center" wrapText="1" readingOrder="1"/>
    </xf>
    <xf numFmtId="0" fontId="49" fillId="0" borderId="3" xfId="0" applyFont="1" applyBorder="1" applyAlignment="1">
      <alignment horizontal="left" vertical="center" wrapText="1" readingOrder="1"/>
    </xf>
    <xf numFmtId="0" fontId="49" fillId="4" borderId="3" xfId="0" applyFont="1" applyFill="1" applyBorder="1" applyAlignment="1">
      <alignment horizontal="left" vertical="center" wrapText="1" readingOrder="1"/>
    </xf>
    <xf numFmtId="1" fontId="49" fillId="4" borderId="5" xfId="0" applyNumberFormat="1" applyFont="1" applyFill="1" applyBorder="1" applyAlignment="1">
      <alignment vertical="center" wrapText="1" readingOrder="1"/>
    </xf>
    <xf numFmtId="0" fontId="49" fillId="54" borderId="3" xfId="0" applyFont="1" applyFill="1" applyBorder="1" applyAlignment="1">
      <alignment vertical="center" wrapText="1" readingOrder="1"/>
    </xf>
    <xf numFmtId="16" fontId="100" fillId="0" borderId="32" xfId="0" applyNumberFormat="1" applyFont="1" applyFill="1" applyBorder="1" applyAlignment="1">
      <alignment horizontal="left" wrapText="1" readingOrder="1"/>
    </xf>
    <xf numFmtId="180" fontId="102" fillId="0" borderId="3" xfId="51" applyNumberFormat="1" applyFont="1" applyFill="1" applyBorder="1" applyAlignment="1">
      <alignment horizontal="right" vertical="center" wrapText="1" readingOrder="1"/>
    </xf>
    <xf numFmtId="177" fontId="102" fillId="0" borderId="3" xfId="4" applyNumberFormat="1" applyFont="1" applyFill="1" applyBorder="1" applyAlignment="1">
      <alignment horizontal="right" vertical="center" wrapText="1" readingOrder="1"/>
    </xf>
    <xf numFmtId="0" fontId="192" fillId="4" borderId="3" xfId="0" applyFont="1" applyFill="1" applyBorder="1" applyAlignment="1">
      <alignment horizontal="left" vertical="center" wrapText="1" readingOrder="1"/>
    </xf>
    <xf numFmtId="178" fontId="161" fillId="51" borderId="3" xfId="1" applyNumberFormat="1" applyFont="1" applyFill="1" applyBorder="1" applyAlignment="1">
      <alignment horizontal="center" vertical="center" readingOrder="1"/>
    </xf>
    <xf numFmtId="0" fontId="103" fillId="4" borderId="7" xfId="0" applyFont="1" applyFill="1" applyBorder="1" applyAlignment="1">
      <alignment horizontal="left" vertical="center" wrapText="1" readingOrder="1"/>
    </xf>
    <xf numFmtId="178" fontId="103" fillId="4" borderId="3" xfId="0" applyNumberFormat="1" applyFont="1" applyFill="1" applyBorder="1" applyAlignment="1">
      <alignment horizontal="center" vertical="center" readingOrder="1"/>
    </xf>
    <xf numFmtId="177" fontId="114" fillId="4" borderId="2" xfId="0" applyNumberFormat="1" applyFont="1" applyFill="1" applyBorder="1" applyAlignment="1">
      <alignment horizontal="right" vertical="center" readingOrder="1"/>
    </xf>
    <xf numFmtId="177" fontId="0" fillId="4" borderId="0" xfId="0" applyNumberFormat="1" applyFill="1" applyBorder="1"/>
    <xf numFmtId="9" fontId="103" fillId="4" borderId="4" xfId="2" applyFont="1" applyFill="1" applyBorder="1" applyAlignment="1">
      <alignment horizontal="center" vertical="center" readingOrder="1"/>
    </xf>
    <xf numFmtId="0" fontId="103" fillId="4" borderId="37" xfId="0" applyFont="1" applyFill="1" applyBorder="1" applyAlignment="1">
      <alignment horizontal="center" vertical="center" readingOrder="1"/>
    </xf>
    <xf numFmtId="0" fontId="103" fillId="4" borderId="37" xfId="0" applyFont="1" applyFill="1" applyBorder="1" applyAlignment="1">
      <alignment vertical="center" wrapText="1" readingOrder="1"/>
    </xf>
    <xf numFmtId="0" fontId="103" fillId="4" borderId="37" xfId="0" applyFont="1" applyFill="1" applyBorder="1" applyAlignment="1">
      <alignment horizontal="left" vertical="center" wrapText="1" readingOrder="1"/>
    </xf>
    <xf numFmtId="178" fontId="189" fillId="4" borderId="37" xfId="0" applyNumberFormat="1" applyFont="1" applyFill="1" applyBorder="1" applyAlignment="1">
      <alignment horizontal="right" vertical="center" readingOrder="1"/>
    </xf>
    <xf numFmtId="177" fontId="1" fillId="4" borderId="0" xfId="0" applyNumberFormat="1" applyFont="1" applyFill="1" applyBorder="1"/>
    <xf numFmtId="0" fontId="94" fillId="4" borderId="0" xfId="0" applyFont="1" applyFill="1"/>
    <xf numFmtId="0" fontId="178" fillId="0" borderId="1" xfId="0" applyNumberFormat="1" applyFont="1" applyFill="1" applyBorder="1" applyAlignment="1">
      <alignment horizontal="left" vertical="center" wrapText="1" readingOrder="1"/>
    </xf>
    <xf numFmtId="9" fontId="134" fillId="53" borderId="3" xfId="7" applyFont="1" applyFill="1" applyBorder="1" applyAlignment="1">
      <alignment horizontal="center" vertical="center" wrapText="1" readingOrder="1"/>
    </xf>
    <xf numFmtId="9" fontId="134" fillId="3" borderId="3" xfId="7" applyFont="1" applyFill="1" applyBorder="1" applyAlignment="1">
      <alignment horizontal="center" vertical="center" wrapText="1" readingOrder="1"/>
    </xf>
    <xf numFmtId="9" fontId="125" fillId="59" borderId="3" xfId="7" applyFont="1" applyFill="1" applyBorder="1" applyAlignment="1">
      <alignment horizontal="center" vertical="center" wrapText="1" readingOrder="1"/>
    </xf>
    <xf numFmtId="9" fontId="125" fillId="55" borderId="3" xfId="7" applyFont="1" applyFill="1" applyBorder="1" applyAlignment="1">
      <alignment horizontal="center" vertical="center" wrapText="1" readingOrder="1"/>
    </xf>
    <xf numFmtId="9" fontId="134" fillId="51" borderId="3" xfId="7" applyFont="1" applyFill="1" applyBorder="1" applyAlignment="1">
      <alignment horizontal="center" vertical="center" wrapText="1" readingOrder="1"/>
    </xf>
    <xf numFmtId="9" fontId="125" fillId="44" borderId="3" xfId="7" applyFont="1" applyFill="1" applyBorder="1" applyAlignment="1">
      <alignment horizontal="center" vertical="center" wrapText="1" readingOrder="1"/>
    </xf>
    <xf numFmtId="9" fontId="125" fillId="44" borderId="7" xfId="7" applyFont="1" applyFill="1" applyBorder="1" applyAlignment="1">
      <alignment horizontal="center" vertic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69" fillId="3" borderId="0" xfId="0" applyFont="1" applyFill="1" applyAlignment="1">
      <alignment horizontal="center" vertical="center" wrapText="1" readingOrder="1"/>
    </xf>
    <xf numFmtId="176" fontId="171" fillId="0" borderId="0" xfId="0" applyNumberFormat="1" applyFont="1" applyAlignment="1">
      <alignment horizontal="center"/>
    </xf>
    <xf numFmtId="176" fontId="98" fillId="0" borderId="0" xfId="0" applyNumberFormat="1" applyFont="1" applyAlignment="1">
      <alignment horizontal="center" wrapText="1"/>
    </xf>
    <xf numFmtId="0" fontId="124" fillId="51" borderId="62" xfId="0" applyFont="1" applyFill="1" applyBorder="1" applyAlignment="1">
      <alignment horizontal="center" vertical="center" wrapText="1" readingOrder="1"/>
    </xf>
    <xf numFmtId="0" fontId="124" fillId="51" borderId="0" xfId="0" applyFont="1" applyFill="1" applyAlignment="1">
      <alignment horizontal="center" vertical="center" wrapText="1" readingOrder="1"/>
    </xf>
    <xf numFmtId="0" fontId="170" fillId="0" borderId="18" xfId="0" applyFont="1" applyBorder="1" applyAlignment="1">
      <alignment horizontal="left" vertical="center" wrapText="1" readingOrder="1"/>
    </xf>
    <xf numFmtId="0" fontId="170" fillId="0" borderId="19" xfId="0" applyFont="1" applyBorder="1" applyAlignment="1">
      <alignment horizontal="left" vertical="center" wrapText="1" readingOrder="1"/>
    </xf>
    <xf numFmtId="176" fontId="98" fillId="0" borderId="16" xfId="0" applyNumberFormat="1" applyFont="1" applyBorder="1" applyAlignment="1">
      <alignment horizontal="center" wrapText="1"/>
    </xf>
    <xf numFmtId="0" fontId="161" fillId="51" borderId="21" xfId="0" applyFont="1" applyFill="1" applyBorder="1" applyAlignment="1">
      <alignment horizontal="center" vertical="center" readingOrder="1"/>
    </xf>
    <xf numFmtId="0" fontId="161" fillId="51" borderId="22" xfId="0" applyFont="1" applyFill="1" applyBorder="1" applyAlignment="1">
      <alignment horizontal="center" vertical="center" readingOrder="1"/>
    </xf>
    <xf numFmtId="0" fontId="161" fillId="51" borderId="28" xfId="0" applyFont="1" applyFill="1" applyBorder="1" applyAlignment="1">
      <alignment horizontal="center" vertical="center" readingOrder="1"/>
    </xf>
    <xf numFmtId="0" fontId="161" fillId="51" borderId="19" xfId="0" applyFont="1" applyFill="1" applyBorder="1" applyAlignment="1">
      <alignment horizontal="center" vertical="center" readingOrder="1"/>
    </xf>
    <xf numFmtId="0" fontId="161" fillId="51" borderId="76" xfId="0" applyFont="1" applyFill="1" applyBorder="1" applyAlignment="1">
      <alignment horizontal="center" vertical="center" readingOrder="1"/>
    </xf>
    <xf numFmtId="0" fontId="161" fillId="51" borderId="18" xfId="0" applyFont="1" applyFill="1" applyBorder="1" applyAlignment="1">
      <alignment horizontal="center" vertical="center" readingOrder="1"/>
    </xf>
    <xf numFmtId="0" fontId="161" fillId="51" borderId="13" xfId="0" applyFont="1" applyFill="1" applyBorder="1" applyAlignment="1">
      <alignment horizontal="center" vertical="center" readingOrder="1"/>
    </xf>
    <xf numFmtId="0" fontId="161" fillId="51" borderId="14" xfId="0" applyFont="1" applyFill="1" applyBorder="1" applyAlignment="1">
      <alignment horizontal="center" vertical="center" readingOrder="1"/>
    </xf>
    <xf numFmtId="0" fontId="161" fillId="51" borderId="86" xfId="0" applyFont="1" applyFill="1" applyBorder="1" applyAlignment="1">
      <alignment horizontal="center" vertical="center" readingOrder="1"/>
    </xf>
    <xf numFmtId="0" fontId="161" fillId="51" borderId="23" xfId="0" applyFont="1" applyFill="1" applyBorder="1" applyAlignment="1">
      <alignment horizontal="center" vertical="center" readingOrder="1"/>
    </xf>
    <xf numFmtId="178" fontId="120" fillId="52" borderId="44" xfId="0" applyNumberFormat="1" applyFont="1" applyFill="1" applyBorder="1" applyAlignment="1">
      <alignment horizontal="center" vertical="center" readingOrder="1"/>
    </xf>
    <xf numFmtId="178" fontId="120" fillId="52" borderId="10" xfId="0" applyNumberFormat="1"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78" fontId="120" fillId="52" borderId="4" xfId="0" applyNumberFormat="1" applyFont="1" applyFill="1" applyBorder="1" applyAlignment="1">
      <alignment horizontal="center" vertical="center" readingOrder="1"/>
    </xf>
    <xf numFmtId="177" fontId="120" fillId="52" borderId="8" xfId="0" applyNumberFormat="1" applyFont="1" applyFill="1" applyBorder="1" applyAlignment="1">
      <alignment horizontal="center" vertical="center" readingOrder="1"/>
    </xf>
    <xf numFmtId="177" fontId="120" fillId="52" borderId="50" xfId="0" applyNumberFormat="1" applyFont="1" applyFill="1" applyBorder="1" applyAlignment="1">
      <alignment horizontal="center" vertical="center" readingOrder="1"/>
    </xf>
    <xf numFmtId="178" fontId="120" fillId="52" borderId="74" xfId="0" applyNumberFormat="1" applyFont="1" applyFill="1" applyBorder="1" applyAlignment="1">
      <alignment horizontal="center" vertical="center" readingOrder="1"/>
    </xf>
    <xf numFmtId="178" fontId="120" fillId="52" borderId="50" xfId="0" applyNumberFormat="1" applyFont="1" applyFill="1" applyBorder="1" applyAlignment="1">
      <alignment horizontal="center" vertical="center" readingOrder="1"/>
    </xf>
    <xf numFmtId="178" fontId="120" fillId="52" borderId="8" xfId="0" applyNumberFormat="1" applyFont="1" applyFill="1" applyBorder="1" applyAlignment="1">
      <alignment horizontal="center" vertical="center" readingOrder="1"/>
    </xf>
    <xf numFmtId="178" fontId="120" fillId="52" borderId="5" xfId="0" applyNumberFormat="1" applyFont="1" applyFill="1" applyBorder="1" applyAlignment="1">
      <alignment horizontal="center" vertical="center" readingOrder="1"/>
    </xf>
    <xf numFmtId="0" fontId="120" fillId="50" borderId="4" xfId="0" applyFont="1" applyFill="1" applyBorder="1" applyAlignment="1">
      <alignment horizontal="center" vertical="center" wrapText="1" readingOrder="1"/>
    </xf>
    <xf numFmtId="0" fontId="120" fillId="50" borderId="9" xfId="0" applyFont="1" applyFill="1" applyBorder="1" applyAlignment="1">
      <alignment horizontal="center" vertical="center" wrapText="1" readingOrder="1"/>
    </xf>
    <xf numFmtId="0" fontId="120" fillId="50" borderId="10" xfId="0" applyFont="1" applyFill="1" applyBorder="1" applyAlignment="1">
      <alignment horizontal="center" vertical="center" wrapText="1" readingOrder="1"/>
    </xf>
    <xf numFmtId="0" fontId="120" fillId="50" borderId="62" xfId="0" applyFont="1" applyFill="1" applyBorder="1" applyAlignment="1">
      <alignment horizontal="center" vertical="center" wrapText="1" readingOrder="1"/>
    </xf>
    <xf numFmtId="0" fontId="120" fillId="50" borderId="0" xfId="0" applyFont="1" applyFill="1" applyAlignment="1">
      <alignment horizontal="center" vertical="center" wrapText="1" readingOrder="1"/>
    </xf>
    <xf numFmtId="0" fontId="120" fillId="50" borderId="12" xfId="0" applyFont="1" applyFill="1" applyBorder="1" applyAlignment="1">
      <alignment horizontal="center" vertical="center" wrapText="1" readingOrder="1"/>
    </xf>
    <xf numFmtId="0" fontId="120" fillId="50" borderId="8" xfId="0" applyFont="1" applyFill="1" applyBorder="1" applyAlignment="1">
      <alignment horizontal="center" vertical="center" wrapText="1" readingOrder="1"/>
    </xf>
    <xf numFmtId="0" fontId="120" fillId="50" borderId="56" xfId="0" applyFont="1" applyFill="1" applyBorder="1" applyAlignment="1">
      <alignment horizontal="center" vertical="center" wrapText="1" readingOrder="1"/>
    </xf>
    <xf numFmtId="0" fontId="120" fillId="50" borderId="50" xfId="0" applyFont="1" applyFill="1" applyBorder="1" applyAlignment="1">
      <alignment horizontal="center" vertical="center" wrapText="1" readingOrder="1"/>
    </xf>
    <xf numFmtId="0" fontId="120" fillId="50" borderId="11" xfId="0" applyFont="1" applyFill="1" applyBorder="1" applyAlignment="1">
      <alignment horizontal="center" vertical="center" wrapText="1" readingOrder="1"/>
    </xf>
    <xf numFmtId="0" fontId="120" fillId="50" borderId="2" xfId="0" applyFont="1" applyFill="1" applyBorder="1" applyAlignment="1">
      <alignment horizontal="center" vertical="center" wrapText="1" readingOrder="1"/>
    </xf>
    <xf numFmtId="0" fontId="120" fillId="50" borderId="51" xfId="0" applyFont="1" applyFill="1" applyBorder="1" applyAlignment="1">
      <alignment horizontal="center" vertical="center" wrapText="1" readingOrder="1"/>
    </xf>
    <xf numFmtId="0" fontId="120" fillId="0" borderId="3" xfId="0" applyFont="1" applyFill="1" applyBorder="1" applyAlignment="1">
      <alignment horizontal="center" vertical="center" wrapText="1" readingOrder="1"/>
    </xf>
    <xf numFmtId="0" fontId="120" fillId="0" borderId="36" xfId="0" applyFont="1" applyFill="1" applyBorder="1" applyAlignment="1">
      <alignment horizontal="center" vertical="center" wrapText="1" readingOrder="1"/>
    </xf>
    <xf numFmtId="0" fontId="120" fillId="0" borderId="45" xfId="0" applyFont="1" applyFill="1" applyBorder="1" applyAlignment="1">
      <alignment horizontal="center" vertical="center" wrapText="1" readingOrder="1"/>
    </xf>
    <xf numFmtId="0" fontId="178" fillId="0" borderId="0" xfId="0" applyFont="1" applyBorder="1" applyAlignment="1">
      <alignment horizontal="left" vertical="top" readingOrder="1"/>
    </xf>
    <xf numFmtId="0" fontId="178" fillId="0" borderId="0" xfId="0" applyFont="1" applyAlignment="1">
      <alignment horizontal="left" vertical="top" readingOrder="1"/>
    </xf>
    <xf numFmtId="0" fontId="178" fillId="0" borderId="21" xfId="0" applyFont="1" applyBorder="1" applyAlignment="1">
      <alignment horizontal="left" vertical="top" readingOrder="1"/>
    </xf>
    <xf numFmtId="0" fontId="178" fillId="0" borderId="19" xfId="0" applyFont="1" applyBorder="1" applyAlignment="1">
      <alignment horizontal="left" vertical="top" readingOrder="1"/>
    </xf>
    <xf numFmtId="0" fontId="190" fillId="0" borderId="19" xfId="0" applyFont="1" applyBorder="1" applyAlignment="1">
      <alignment horizontal="left" vertical="top" readingOrder="1"/>
    </xf>
    <xf numFmtId="0" fontId="178" fillId="0" borderId="20" xfId="0" applyFont="1" applyBorder="1" applyAlignment="1">
      <alignment horizontal="left" vertical="top" readingOrder="1"/>
    </xf>
    <xf numFmtId="178" fontId="120" fillId="0" borderId="4" xfId="0" applyNumberFormat="1" applyFont="1" applyBorder="1" applyAlignment="1">
      <alignment horizontal="center" vertical="center" readingOrder="1"/>
    </xf>
    <xf numFmtId="178" fontId="120" fillId="0" borderId="10" xfId="0" applyNumberFormat="1" applyFont="1" applyBorder="1" applyAlignment="1">
      <alignment horizontal="center" vertical="center" readingOrder="1"/>
    </xf>
    <xf numFmtId="178" fontId="120" fillId="52" borderId="88" xfId="0" applyNumberFormat="1" applyFont="1" applyFill="1" applyBorder="1" applyAlignment="1">
      <alignment horizontal="center" vertical="center" readingOrder="1"/>
    </xf>
    <xf numFmtId="178" fontId="120" fillId="52" borderId="57" xfId="0" applyNumberFormat="1" applyFont="1" applyFill="1" applyBorder="1" applyAlignment="1">
      <alignment horizontal="center" vertical="center" readingOrder="1"/>
    </xf>
    <xf numFmtId="178" fontId="120" fillId="50" borderId="4" xfId="0" applyNumberFormat="1" applyFont="1" applyFill="1" applyBorder="1" applyAlignment="1">
      <alignment horizontal="center" vertical="center" readingOrder="1"/>
    </xf>
    <xf numFmtId="178" fontId="120" fillId="50" borderId="10" xfId="0" applyNumberFormat="1" applyFont="1" applyFill="1" applyBorder="1" applyAlignment="1">
      <alignment horizontal="center" vertical="center" readingOrder="1"/>
    </xf>
    <xf numFmtId="0" fontId="178" fillId="0" borderId="22" xfId="0" applyFont="1" applyBorder="1" applyAlignment="1">
      <alignment horizontal="left" vertical="top" readingOrder="1"/>
    </xf>
    <xf numFmtId="178" fontId="120" fillId="52" borderId="3" xfId="0" applyNumberFormat="1" applyFont="1" applyFill="1" applyBorder="1" applyAlignment="1">
      <alignment horizontal="center" vertical="center" readingOrder="1"/>
    </xf>
    <xf numFmtId="0" fontId="178" fillId="0" borderId="14" xfId="0" applyFont="1" applyBorder="1" applyAlignment="1">
      <alignment horizontal="left" vertical="top" readingOrder="1"/>
    </xf>
    <xf numFmtId="0" fontId="190" fillId="0" borderId="14" xfId="0" applyFont="1" applyBorder="1" applyAlignment="1">
      <alignment horizontal="left" vertical="top" readingOrder="1"/>
    </xf>
    <xf numFmtId="0" fontId="120" fillId="0" borderId="30" xfId="0" applyFont="1" applyFill="1" applyBorder="1" applyAlignment="1">
      <alignment horizontal="center" vertical="center" wrapText="1" readingOrder="1"/>
    </xf>
    <xf numFmtId="0" fontId="120" fillId="0" borderId="32" xfId="0" applyFont="1" applyFill="1" applyBorder="1" applyAlignment="1">
      <alignment horizontal="center" vertical="center" wrapText="1" readingOrder="1"/>
    </xf>
    <xf numFmtId="0" fontId="190" fillId="0" borderId="22" xfId="0" applyFont="1" applyBorder="1" applyAlignment="1">
      <alignment horizontal="left" vertical="top" readingOrder="1"/>
    </xf>
    <xf numFmtId="0" fontId="161" fillId="51" borderId="88" xfId="0" applyFont="1" applyFill="1" applyBorder="1" applyAlignment="1">
      <alignment horizontal="center" vertical="center" readingOrder="1"/>
    </xf>
    <xf numFmtId="0" fontId="161" fillId="51" borderId="90" xfId="0" applyFont="1" applyFill="1" applyBorder="1" applyAlignment="1">
      <alignment horizontal="center" vertical="center" readingOrder="1"/>
    </xf>
    <xf numFmtId="0" fontId="161" fillId="51" borderId="57" xfId="0" applyFont="1" applyFill="1" applyBorder="1" applyAlignment="1">
      <alignment horizontal="center" vertical="center" readingOrder="1"/>
    </xf>
    <xf numFmtId="0" fontId="120" fillId="52" borderId="4" xfId="0" applyFont="1" applyFill="1" applyBorder="1" applyAlignment="1">
      <alignment horizontal="center" vertical="center" wrapText="1" readingOrder="1"/>
    </xf>
    <xf numFmtId="0" fontId="120" fillId="52" borderId="9" xfId="0" applyFont="1" applyFill="1" applyBorder="1" applyAlignment="1">
      <alignment horizontal="center" vertical="center" wrapText="1" readingOrder="1"/>
    </xf>
    <xf numFmtId="0" fontId="120" fillId="52" borderId="10" xfId="0" applyFont="1" applyFill="1" applyBorder="1" applyAlignment="1">
      <alignment horizontal="center" vertical="center" wrapText="1" readingOrder="1"/>
    </xf>
    <xf numFmtId="0" fontId="120" fillId="52" borderId="8" xfId="0" applyFont="1" applyFill="1" applyBorder="1" applyAlignment="1">
      <alignment horizontal="center" vertical="center" wrapText="1" readingOrder="1"/>
    </xf>
    <xf numFmtId="0" fontId="120" fillId="52" borderId="56" xfId="0" applyFont="1" applyFill="1" applyBorder="1" applyAlignment="1">
      <alignment horizontal="center" vertical="center" wrapText="1" readingOrder="1"/>
    </xf>
    <xf numFmtId="0" fontId="120" fillId="52" borderId="50" xfId="0" applyFont="1" applyFill="1" applyBorder="1" applyAlignment="1">
      <alignment horizontal="center" vertical="center" wrapText="1" readingOrder="1"/>
    </xf>
    <xf numFmtId="0" fontId="120" fillId="50" borderId="3" xfId="0" applyFont="1" applyFill="1" applyBorder="1" applyAlignment="1">
      <alignment horizontal="center" vertical="center" wrapText="1" readingOrder="1"/>
    </xf>
    <xf numFmtId="0" fontId="161" fillId="51" borderId="19" xfId="0" applyFont="1" applyFill="1" applyBorder="1" applyAlignment="1">
      <alignment horizontal="center" vertical="center" wrapText="1"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6" fontId="121" fillId="0" borderId="16" xfId="0" applyNumberFormat="1" applyFont="1" applyBorder="1" applyAlignment="1">
      <alignment horizontal="center" vertical="center" readingOrder="1"/>
    </xf>
    <xf numFmtId="176" fontId="121" fillId="0" borderId="0" xfId="0" applyNumberFormat="1" applyFont="1" applyAlignment="1">
      <alignment horizontal="center" vertical="center" readingOrder="1"/>
    </xf>
    <xf numFmtId="176" fontId="183" fillId="0" borderId="0" xfId="0" applyNumberFormat="1" applyFont="1" applyAlignment="1">
      <alignment horizontal="center" vertical="center" readingOrder="1"/>
    </xf>
    <xf numFmtId="176" fontId="120" fillId="0" borderId="16" xfId="0" applyNumberFormat="1" applyFont="1" applyBorder="1" applyAlignment="1">
      <alignment horizontal="center" vertical="center" readingOrder="1"/>
    </xf>
    <xf numFmtId="176" fontId="120" fillId="0" borderId="0" xfId="0" applyNumberFormat="1" applyFont="1" applyAlignment="1">
      <alignment horizontal="center" vertical="center" readingOrder="1"/>
    </xf>
    <xf numFmtId="176" fontId="161" fillId="0" borderId="0" xfId="0" applyNumberFormat="1" applyFont="1" applyAlignment="1">
      <alignment horizontal="center" vertical="center" readingOrder="1"/>
    </xf>
    <xf numFmtId="0" fontId="120" fillId="4" borderId="87"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61" fillId="4" borderId="45" xfId="0" applyFont="1" applyFill="1" applyBorder="1" applyAlignment="1">
      <alignment horizontal="center" vertical="center" wrapText="1"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20" fillId="4" borderId="0" xfId="0" applyFont="1" applyFill="1" applyBorder="1" applyAlignment="1">
      <alignment horizontal="center" vertical="center" wrapText="1" readingOrder="1"/>
    </xf>
    <xf numFmtId="0" fontId="120" fillId="4" borderId="16" xfId="0" applyFont="1" applyFill="1" applyBorder="1" applyAlignment="1">
      <alignment horizontal="center" vertical="center" wrapText="1" readingOrder="1"/>
    </xf>
    <xf numFmtId="0" fontId="120" fillId="3" borderId="0" xfId="0" applyFont="1" applyFill="1" applyBorder="1" applyAlignment="1">
      <alignment horizontal="center" vertical="center" wrapText="1" readingOrder="1"/>
    </xf>
    <xf numFmtId="0" fontId="120" fillId="4" borderId="48" xfId="0" applyFont="1" applyFill="1" applyBorder="1" applyAlignment="1">
      <alignment horizontal="center" vertical="center" wrapText="1" readingOrder="1"/>
    </xf>
    <xf numFmtId="0" fontId="161" fillId="4" borderId="44" xfId="0" applyFont="1" applyFill="1" applyBorder="1" applyAlignment="1">
      <alignment horizontal="center" vertical="center" wrapText="1" readingOrder="1"/>
    </xf>
    <xf numFmtId="0" fontId="161" fillId="0" borderId="45" xfId="0" applyFont="1" applyFill="1" applyBorder="1" applyAlignment="1">
      <alignment horizontal="center" vertical="center" wrapText="1" readingOrder="1"/>
    </xf>
    <xf numFmtId="0" fontId="190" fillId="0" borderId="0" xfId="0" applyFont="1" applyAlignment="1">
      <alignment horizontal="left" vertical="top" readingOrder="1"/>
    </xf>
    <xf numFmtId="0" fontId="120" fillId="0" borderId="35" xfId="0" applyFont="1" applyFill="1" applyBorder="1" applyAlignment="1">
      <alignment horizontal="center" vertical="center" wrapText="1" readingOrder="1"/>
    </xf>
    <xf numFmtId="0" fontId="120" fillId="0" borderId="54" xfId="0" applyFont="1" applyFill="1" applyBorder="1" applyAlignment="1">
      <alignment horizontal="center" vertical="center" wrapText="1" readingOrder="1"/>
    </xf>
    <xf numFmtId="0" fontId="161" fillId="0" borderId="55" xfId="0" applyFont="1" applyFill="1" applyBorder="1" applyAlignment="1">
      <alignment horizontal="center" vertical="center" wrapText="1" readingOrder="1"/>
    </xf>
    <xf numFmtId="0" fontId="120" fillId="0" borderId="55" xfId="0" applyFont="1" applyFill="1" applyBorder="1" applyAlignment="1">
      <alignment horizontal="center" vertical="center" wrapText="1" readingOrder="1"/>
    </xf>
    <xf numFmtId="177" fontId="120" fillId="52" borderId="45" xfId="0" applyNumberFormat="1" applyFont="1" applyFill="1" applyBorder="1" applyAlignment="1">
      <alignment horizontal="center" vertical="center" readingOrder="1"/>
    </xf>
    <xf numFmtId="177" fontId="120" fillId="52" borderId="57" xfId="0" applyNumberFormat="1" applyFont="1" applyFill="1" applyBorder="1" applyAlignment="1">
      <alignment horizontal="center" vertical="center" readingOrder="1"/>
    </xf>
    <xf numFmtId="0" fontId="120" fillId="4" borderId="13" xfId="0" applyFont="1" applyFill="1" applyBorder="1" applyAlignment="1">
      <alignment horizontal="center" vertical="center" wrapText="1" readingOrder="1"/>
    </xf>
    <xf numFmtId="0" fontId="161" fillId="4" borderId="18" xfId="0" applyFont="1" applyFill="1" applyBorder="1" applyAlignment="1">
      <alignment horizontal="center" vertical="center" wrapText="1" readingOrder="1"/>
    </xf>
    <xf numFmtId="0" fontId="120" fillId="4" borderId="56" xfId="0" applyFont="1" applyFill="1" applyBorder="1" applyAlignment="1">
      <alignment horizontal="center" vertical="center" wrapText="1" readingOrder="1"/>
    </xf>
    <xf numFmtId="0" fontId="120" fillId="4" borderId="2" xfId="0" applyFont="1" applyFill="1" applyBorder="1" applyAlignment="1">
      <alignment horizontal="center" vertical="center" wrapText="1" readingOrder="1"/>
    </xf>
    <xf numFmtId="0" fontId="120" fillId="0" borderId="13" xfId="0" applyFont="1" applyFill="1" applyBorder="1" applyAlignment="1">
      <alignment horizontal="center" vertical="center" wrapText="1" readingOrder="1"/>
    </xf>
    <xf numFmtId="0" fontId="120" fillId="0" borderId="16" xfId="0" applyFont="1" applyFill="1" applyBorder="1" applyAlignment="1">
      <alignment horizontal="center" vertical="center" wrapText="1" readingOrder="1"/>
    </xf>
    <xf numFmtId="0" fontId="120" fillId="0" borderId="18" xfId="0" applyFont="1" applyFill="1" applyBorder="1" applyAlignment="1">
      <alignment horizontal="center" vertical="center" wrapText="1" readingOrder="1"/>
    </xf>
    <xf numFmtId="177"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0" fontId="161" fillId="51" borderId="3" xfId="4" applyFont="1" applyFill="1" applyBorder="1" applyAlignment="1">
      <alignment horizontal="center" vertical="center" wrapText="1"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9" fontId="124" fillId="52" borderId="3" xfId="6"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97" fillId="0" borderId="0" xfId="0" applyFont="1" applyAlignment="1">
      <alignment horizontal="left" vertical="top"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185" fontId="104" fillId="0" borderId="16" xfId="4" applyNumberFormat="1" applyFont="1" applyBorder="1" applyAlignment="1">
      <alignment horizontal="center" vertical="center"/>
    </xf>
    <xf numFmtId="185" fontId="104" fillId="0" borderId="0" xfId="4" applyNumberFormat="1" applyFont="1" applyAlignment="1">
      <alignment horizontal="center" vertical="center"/>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78" fillId="0" borderId="3" xfId="4" applyFont="1" applyBorder="1" applyAlignment="1">
      <alignment horizontal="left" vertical="center"/>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5" fillId="51" borderId="8" xfId="0" applyFont="1" applyFill="1" applyBorder="1" applyAlignment="1">
      <alignment horizontal="center" vertical="center"/>
    </xf>
    <xf numFmtId="0" fontId="175" fillId="51" borderId="56" xfId="0" applyFont="1" applyFill="1" applyBorder="1" applyAlignment="1">
      <alignment horizontal="center" vertical="center"/>
    </xf>
    <xf numFmtId="0" fontId="175" fillId="51" borderId="50" xfId="0" applyFont="1" applyFill="1" applyBorder="1" applyAlignment="1">
      <alignment horizontal="center" vertical="center"/>
    </xf>
    <xf numFmtId="0" fontId="159" fillId="0" borderId="8" xfId="0" applyFont="1" applyBorder="1" applyAlignment="1">
      <alignment horizontal="center"/>
    </xf>
    <xf numFmtId="0" fontId="159" fillId="0" borderId="56" xfId="0" applyFont="1" applyBorder="1" applyAlignment="1">
      <alignment horizontal="center"/>
    </xf>
    <xf numFmtId="0" fontId="159" fillId="0" borderId="50" xfId="0" applyFont="1" applyBorder="1" applyAlignment="1">
      <alignment horizontal="center"/>
    </xf>
    <xf numFmtId="0" fontId="159" fillId="0" borderId="62"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2" xfId="0" applyFont="1" applyFill="1" applyBorder="1" applyAlignment="1">
      <alignment horizontal="center"/>
    </xf>
    <xf numFmtId="0" fontId="141" fillId="3" borderId="0" xfId="0" applyFont="1" applyFill="1" applyAlignment="1">
      <alignment horizontal="center"/>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3" fillId="43" borderId="80" xfId="0" applyFont="1" applyFill="1" applyBorder="1" applyAlignment="1">
      <alignment horizontal="left" wrapText="1" readingOrder="1"/>
    </xf>
    <xf numFmtId="0" fontId="148" fillId="47" borderId="83" xfId="0" applyFont="1" applyFill="1" applyBorder="1" applyAlignment="1">
      <alignment horizontal="center" vertical="center"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57" fillId="46" borderId="81" xfId="0" applyFont="1" applyFill="1" applyBorder="1" applyAlignment="1">
      <alignment horizontal="center" wrapText="1" readingOrder="1"/>
    </xf>
    <xf numFmtId="0" fontId="157" fillId="46" borderId="82" xfId="0" applyFont="1" applyFill="1" applyBorder="1" applyAlignment="1">
      <alignment horizontal="center" wrapText="1" readingOrder="1"/>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xf numFmtId="9" fontId="113" fillId="4" borderId="3" xfId="7" applyFont="1" applyFill="1" applyBorder="1" applyAlignment="1">
      <alignment horizontal="center" vertical="center" wrapText="1" readingOrder="1"/>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95" customWidth="1"/>
    <col min="2" max="2" width="27" style="595" customWidth="1"/>
    <col min="3" max="3" width="21.5703125" style="595" customWidth="1"/>
    <col min="4" max="11" width="5.42578125" style="595" customWidth="1"/>
    <col min="12" max="12" width="7" style="595" customWidth="1"/>
    <col min="13" max="13" width="9.5703125" style="595" customWidth="1"/>
    <col min="14" max="14" width="8" style="595" customWidth="1"/>
    <col min="15" max="15" width="9.5703125" style="595" customWidth="1"/>
    <col min="16" max="16" width="27.5703125" style="595" customWidth="1"/>
    <col min="17" max="19" width="18.85546875" style="595" customWidth="1"/>
    <col min="20" max="20" width="18.85546875" style="604" customWidth="1"/>
    <col min="21" max="23" width="18.85546875" style="595" customWidth="1"/>
    <col min="24" max="25" width="18.85546875" style="604" customWidth="1"/>
    <col min="26" max="27" width="18.85546875" style="595" customWidth="1"/>
    <col min="28" max="28" width="0" style="595" hidden="1" customWidth="1"/>
    <col min="29" max="29" width="6.42578125" style="595" customWidth="1"/>
    <col min="30" max="16384" width="11.42578125" style="595"/>
  </cols>
  <sheetData>
    <row r="1" spans="1:27" x14ac:dyDescent="0.25">
      <c r="A1" s="592" t="s">
        <v>0</v>
      </c>
      <c r="B1" s="592">
        <v>2025</v>
      </c>
      <c r="C1" s="593" t="s">
        <v>1</v>
      </c>
      <c r="D1" s="593" t="s">
        <v>1</v>
      </c>
      <c r="E1" s="593" t="s">
        <v>1</v>
      </c>
      <c r="F1" s="593" t="s">
        <v>1</v>
      </c>
      <c r="G1" s="593" t="s">
        <v>1</v>
      </c>
      <c r="H1" s="593" t="s">
        <v>1</v>
      </c>
      <c r="I1" s="593" t="s">
        <v>1</v>
      </c>
      <c r="J1" s="593" t="s">
        <v>1</v>
      </c>
      <c r="K1" s="593" t="s">
        <v>1</v>
      </c>
      <c r="L1" s="593" t="s">
        <v>1</v>
      </c>
      <c r="M1" s="593" t="s">
        <v>1</v>
      </c>
      <c r="N1" s="593" t="s">
        <v>1</v>
      </c>
      <c r="O1" s="593" t="s">
        <v>1</v>
      </c>
      <c r="P1" s="593" t="s">
        <v>1</v>
      </c>
      <c r="Q1" s="593" t="s">
        <v>1</v>
      </c>
      <c r="R1" s="593" t="s">
        <v>1</v>
      </c>
      <c r="S1" s="593" t="s">
        <v>1</v>
      </c>
      <c r="T1" s="594" t="s">
        <v>1</v>
      </c>
      <c r="U1" s="593" t="s">
        <v>1</v>
      </c>
      <c r="V1" s="593" t="s">
        <v>1</v>
      </c>
      <c r="W1" s="593" t="s">
        <v>1</v>
      </c>
      <c r="X1" s="594" t="s">
        <v>1</v>
      </c>
      <c r="Y1" s="594" t="s">
        <v>1</v>
      </c>
      <c r="Z1" s="593" t="s">
        <v>1</v>
      </c>
      <c r="AA1" s="593" t="s">
        <v>1</v>
      </c>
    </row>
    <row r="2" spans="1:27" x14ac:dyDescent="0.25">
      <c r="A2" s="592" t="s">
        <v>2</v>
      </c>
      <c r="B2" s="592" t="s">
        <v>3</v>
      </c>
      <c r="C2" s="593" t="s">
        <v>1</v>
      </c>
      <c r="D2" s="593" t="s">
        <v>1</v>
      </c>
      <c r="E2" s="593" t="s">
        <v>1</v>
      </c>
      <c r="F2" s="593" t="s">
        <v>1</v>
      </c>
      <c r="G2" s="593" t="s">
        <v>1</v>
      </c>
      <c r="H2" s="593" t="s">
        <v>1</v>
      </c>
      <c r="I2" s="593" t="s">
        <v>1</v>
      </c>
      <c r="J2" s="593" t="s">
        <v>1</v>
      </c>
      <c r="K2" s="593" t="s">
        <v>1</v>
      </c>
      <c r="L2" s="593" t="s">
        <v>1</v>
      </c>
      <c r="M2" s="593" t="s">
        <v>1</v>
      </c>
      <c r="N2" s="593" t="s">
        <v>1</v>
      </c>
      <c r="O2" s="593" t="s">
        <v>1</v>
      </c>
      <c r="P2" s="593" t="s">
        <v>1</v>
      </c>
      <c r="Q2" s="593" t="s">
        <v>1</v>
      </c>
      <c r="R2" s="593" t="s">
        <v>1</v>
      </c>
      <c r="S2" s="593" t="s">
        <v>1</v>
      </c>
      <c r="T2" s="594" t="s">
        <v>1</v>
      </c>
      <c r="U2" s="593" t="s">
        <v>1</v>
      </c>
      <c r="V2" s="593" t="s">
        <v>1</v>
      </c>
      <c r="W2" s="593" t="s">
        <v>1</v>
      </c>
      <c r="X2" s="594" t="s">
        <v>1</v>
      </c>
      <c r="Y2" s="594" t="s">
        <v>1</v>
      </c>
      <c r="Z2" s="593" t="s">
        <v>1</v>
      </c>
      <c r="AA2" s="593" t="s">
        <v>1</v>
      </c>
    </row>
    <row r="3" spans="1:27" x14ac:dyDescent="0.25">
      <c r="A3" s="592" t="s">
        <v>4</v>
      </c>
      <c r="B3" s="592" t="s">
        <v>220</v>
      </c>
      <c r="C3" s="593" t="s">
        <v>1</v>
      </c>
      <c r="D3" s="593" t="s">
        <v>1</v>
      </c>
      <c r="E3" s="593" t="s">
        <v>1</v>
      </c>
      <c r="F3" s="593" t="s">
        <v>1</v>
      </c>
      <c r="G3" s="593" t="s">
        <v>1</v>
      </c>
      <c r="H3" s="593" t="s">
        <v>1</v>
      </c>
      <c r="I3" s="593" t="s">
        <v>1</v>
      </c>
      <c r="J3" s="593" t="s">
        <v>1</v>
      </c>
      <c r="K3" s="593" t="s">
        <v>1</v>
      </c>
      <c r="L3" s="593" t="s">
        <v>1</v>
      </c>
      <c r="M3" s="593" t="s">
        <v>1</v>
      </c>
      <c r="N3" s="593" t="s">
        <v>1</v>
      </c>
      <c r="O3" s="593" t="s">
        <v>1</v>
      </c>
      <c r="P3" s="593" t="s">
        <v>1</v>
      </c>
      <c r="Q3" s="593" t="s">
        <v>1</v>
      </c>
      <c r="R3" s="593" t="s">
        <v>1</v>
      </c>
      <c r="S3" s="593" t="s">
        <v>1</v>
      </c>
      <c r="T3" s="594" t="s">
        <v>1</v>
      </c>
      <c r="U3" s="593" t="s">
        <v>1</v>
      </c>
      <c r="V3" s="593" t="s">
        <v>1</v>
      </c>
      <c r="W3" s="593" t="s">
        <v>1</v>
      </c>
      <c r="X3" s="594" t="s">
        <v>1</v>
      </c>
      <c r="Y3" s="594" t="s">
        <v>1</v>
      </c>
      <c r="Z3" s="593" t="s">
        <v>1</v>
      </c>
      <c r="AA3" s="593" t="s">
        <v>1</v>
      </c>
    </row>
    <row r="4" spans="1:27" ht="24" x14ac:dyDescent="0.25">
      <c r="A4" s="592" t="s">
        <v>5</v>
      </c>
      <c r="B4" s="592" t="s">
        <v>6</v>
      </c>
      <c r="C4" s="592" t="s">
        <v>7</v>
      </c>
      <c r="D4" s="592" t="s">
        <v>8</v>
      </c>
      <c r="E4" s="592" t="s">
        <v>9</v>
      </c>
      <c r="F4" s="592" t="s">
        <v>10</v>
      </c>
      <c r="G4" s="592" t="s">
        <v>11</v>
      </c>
      <c r="H4" s="592" t="s">
        <v>12</v>
      </c>
      <c r="I4" s="592" t="s">
        <v>13</v>
      </c>
      <c r="J4" s="592" t="s">
        <v>14</v>
      </c>
      <c r="K4" s="592" t="s">
        <v>15</v>
      </c>
      <c r="L4" s="592" t="s">
        <v>180</v>
      </c>
      <c r="M4" s="592" t="s">
        <v>16</v>
      </c>
      <c r="N4" s="592" t="s">
        <v>17</v>
      </c>
      <c r="O4" s="592" t="s">
        <v>18</v>
      </c>
      <c r="P4" s="592" t="s">
        <v>19</v>
      </c>
      <c r="Q4" s="592" t="s">
        <v>20</v>
      </c>
      <c r="R4" s="592" t="s">
        <v>21</v>
      </c>
      <c r="S4" s="592" t="s">
        <v>22</v>
      </c>
      <c r="T4" s="596" t="s">
        <v>94</v>
      </c>
      <c r="U4" s="592" t="s">
        <v>23</v>
      </c>
      <c r="V4" s="592" t="s">
        <v>24</v>
      </c>
      <c r="W4" s="592" t="s">
        <v>181</v>
      </c>
      <c r="X4" s="596" t="s">
        <v>25</v>
      </c>
      <c r="Y4" s="596" t="s">
        <v>26</v>
      </c>
      <c r="Z4" s="592" t="s">
        <v>27</v>
      </c>
      <c r="AA4" s="592" t="s">
        <v>28</v>
      </c>
    </row>
    <row r="5" spans="1:27" x14ac:dyDescent="0.25">
      <c r="A5" s="597" t="s">
        <v>57</v>
      </c>
      <c r="B5" s="598" t="s">
        <v>58</v>
      </c>
      <c r="C5" s="599" t="s">
        <v>98</v>
      </c>
      <c r="D5" s="597" t="s">
        <v>29</v>
      </c>
      <c r="E5" s="597" t="s">
        <v>182</v>
      </c>
      <c r="F5" s="597" t="s">
        <v>182</v>
      </c>
      <c r="G5" s="597" t="s">
        <v>182</v>
      </c>
      <c r="H5" s="597"/>
      <c r="I5" s="597"/>
      <c r="J5" s="597"/>
      <c r="K5" s="597"/>
      <c r="L5" s="597"/>
      <c r="M5" s="597" t="s">
        <v>30</v>
      </c>
      <c r="N5" s="597" t="s">
        <v>31</v>
      </c>
      <c r="O5" s="597" t="s">
        <v>32</v>
      </c>
      <c r="P5" s="598" t="s">
        <v>99</v>
      </c>
      <c r="Q5" s="591">
        <v>33196500000</v>
      </c>
      <c r="R5" s="591">
        <v>0</v>
      </c>
      <c r="S5" s="591">
        <v>0</v>
      </c>
      <c r="T5" s="600">
        <v>33196500000</v>
      </c>
      <c r="U5" s="591">
        <v>0</v>
      </c>
      <c r="V5" s="591">
        <v>32137043020</v>
      </c>
      <c r="W5" s="591">
        <v>1059456980</v>
      </c>
      <c r="X5" s="600">
        <v>0</v>
      </c>
      <c r="Y5" s="600">
        <v>0</v>
      </c>
      <c r="Z5" s="591">
        <v>0</v>
      </c>
      <c r="AA5" s="591">
        <v>0</v>
      </c>
    </row>
    <row r="6" spans="1:27" ht="22.5" x14ac:dyDescent="0.25">
      <c r="A6" s="597" t="s">
        <v>57</v>
      </c>
      <c r="B6" s="598" t="s">
        <v>58</v>
      </c>
      <c r="C6" s="599" t="s">
        <v>100</v>
      </c>
      <c r="D6" s="597" t="s">
        <v>29</v>
      </c>
      <c r="E6" s="597" t="s">
        <v>182</v>
      </c>
      <c r="F6" s="597" t="s">
        <v>182</v>
      </c>
      <c r="G6" s="597" t="s">
        <v>183</v>
      </c>
      <c r="H6" s="597"/>
      <c r="I6" s="597"/>
      <c r="J6" s="597"/>
      <c r="K6" s="597"/>
      <c r="L6" s="597"/>
      <c r="M6" s="597" t="s">
        <v>30</v>
      </c>
      <c r="N6" s="597" t="s">
        <v>31</v>
      </c>
      <c r="O6" s="597" t="s">
        <v>32</v>
      </c>
      <c r="P6" s="598" t="s">
        <v>101</v>
      </c>
      <c r="Q6" s="591">
        <v>11810400000</v>
      </c>
      <c r="R6" s="591">
        <v>0</v>
      </c>
      <c r="S6" s="591">
        <v>0</v>
      </c>
      <c r="T6" s="600">
        <v>11810400000</v>
      </c>
      <c r="U6" s="591">
        <v>0</v>
      </c>
      <c r="V6" s="591">
        <v>11810399998</v>
      </c>
      <c r="W6" s="591">
        <v>2</v>
      </c>
      <c r="X6" s="600">
        <v>0</v>
      </c>
      <c r="Y6" s="600">
        <v>0</v>
      </c>
      <c r="Z6" s="591">
        <v>0</v>
      </c>
      <c r="AA6" s="591">
        <v>0</v>
      </c>
    </row>
    <row r="7" spans="1:27" ht="33.75" x14ac:dyDescent="0.25">
      <c r="A7" s="597" t="s">
        <v>57</v>
      </c>
      <c r="B7" s="598" t="s">
        <v>58</v>
      </c>
      <c r="C7" s="599" t="s">
        <v>102</v>
      </c>
      <c r="D7" s="597" t="s">
        <v>29</v>
      </c>
      <c r="E7" s="597" t="s">
        <v>182</v>
      </c>
      <c r="F7" s="597" t="s">
        <v>182</v>
      </c>
      <c r="G7" s="597" t="s">
        <v>184</v>
      </c>
      <c r="H7" s="597"/>
      <c r="I7" s="597"/>
      <c r="J7" s="597"/>
      <c r="K7" s="597"/>
      <c r="L7" s="597"/>
      <c r="M7" s="597" t="s">
        <v>30</v>
      </c>
      <c r="N7" s="597" t="s">
        <v>31</v>
      </c>
      <c r="O7" s="597" t="s">
        <v>32</v>
      </c>
      <c r="P7" s="598" t="s">
        <v>103</v>
      </c>
      <c r="Q7" s="591">
        <v>5515500000</v>
      </c>
      <c r="R7" s="591">
        <v>0</v>
      </c>
      <c r="S7" s="591">
        <v>0</v>
      </c>
      <c r="T7" s="600">
        <v>5515500000</v>
      </c>
      <c r="U7" s="591">
        <v>0</v>
      </c>
      <c r="V7" s="591">
        <v>4959705104</v>
      </c>
      <c r="W7" s="591">
        <v>555794896</v>
      </c>
      <c r="X7" s="600">
        <v>0</v>
      </c>
      <c r="Y7" s="600">
        <v>0</v>
      </c>
      <c r="Z7" s="591">
        <v>0</v>
      </c>
      <c r="AA7" s="591">
        <v>0</v>
      </c>
    </row>
    <row r="8" spans="1:27" ht="22.5" x14ac:dyDescent="0.25">
      <c r="A8" s="597" t="s">
        <v>57</v>
      </c>
      <c r="B8" s="598" t="s">
        <v>58</v>
      </c>
      <c r="C8" s="599" t="s">
        <v>336</v>
      </c>
      <c r="D8" s="597" t="s">
        <v>29</v>
      </c>
      <c r="E8" s="597" t="s">
        <v>183</v>
      </c>
      <c r="F8" s="597"/>
      <c r="G8" s="597"/>
      <c r="H8" s="597"/>
      <c r="I8" s="597"/>
      <c r="J8" s="597"/>
      <c r="K8" s="597"/>
      <c r="L8" s="597"/>
      <c r="M8" s="597" t="s">
        <v>30</v>
      </c>
      <c r="N8" s="597" t="s">
        <v>31</v>
      </c>
      <c r="O8" s="597" t="s">
        <v>32</v>
      </c>
      <c r="P8" s="598" t="s">
        <v>337</v>
      </c>
      <c r="Q8" s="591">
        <v>2503020438</v>
      </c>
      <c r="R8" s="591">
        <v>6275079562</v>
      </c>
      <c r="S8" s="591">
        <v>0</v>
      </c>
      <c r="T8" s="600">
        <v>8778100000</v>
      </c>
      <c r="U8" s="591">
        <v>0</v>
      </c>
      <c r="V8" s="591">
        <v>7315063159.5100002</v>
      </c>
      <c r="W8" s="591">
        <v>1463036840.49</v>
      </c>
      <c r="X8" s="600">
        <v>3040893780.5100002</v>
      </c>
      <c r="Y8" s="600">
        <v>0</v>
      </c>
      <c r="Z8" s="591">
        <v>0</v>
      </c>
      <c r="AA8" s="591">
        <v>0</v>
      </c>
    </row>
    <row r="9" spans="1:27" ht="33.75" x14ac:dyDescent="0.25">
      <c r="A9" s="597" t="s">
        <v>57</v>
      </c>
      <c r="B9" s="598" t="s">
        <v>58</v>
      </c>
      <c r="C9" s="599" t="s">
        <v>113</v>
      </c>
      <c r="D9" s="597" t="s">
        <v>29</v>
      </c>
      <c r="E9" s="597" t="s">
        <v>184</v>
      </c>
      <c r="F9" s="597" t="s">
        <v>184</v>
      </c>
      <c r="G9" s="597" t="s">
        <v>182</v>
      </c>
      <c r="H9" s="597" t="s">
        <v>187</v>
      </c>
      <c r="I9" s="597"/>
      <c r="J9" s="597"/>
      <c r="K9" s="597"/>
      <c r="L9" s="597"/>
      <c r="M9" s="597" t="s">
        <v>30</v>
      </c>
      <c r="N9" s="597" t="s">
        <v>31</v>
      </c>
      <c r="O9" s="597" t="s">
        <v>32</v>
      </c>
      <c r="P9" s="598" t="s">
        <v>342</v>
      </c>
      <c r="Q9" s="591">
        <v>15000000000</v>
      </c>
      <c r="R9" s="591">
        <v>0</v>
      </c>
      <c r="S9" s="591">
        <v>0</v>
      </c>
      <c r="T9" s="600">
        <v>15000000000</v>
      </c>
      <c r="U9" s="591">
        <v>0</v>
      </c>
      <c r="V9" s="591">
        <v>13525192300</v>
      </c>
      <c r="W9" s="591">
        <v>1474807700</v>
      </c>
      <c r="X9" s="600">
        <v>756841867</v>
      </c>
      <c r="Y9" s="600">
        <v>0</v>
      </c>
      <c r="Z9" s="591">
        <v>0</v>
      </c>
      <c r="AA9" s="591">
        <v>0</v>
      </c>
    </row>
    <row r="10" spans="1:27" ht="56.25" x14ac:dyDescent="0.25">
      <c r="A10" s="597" t="s">
        <v>57</v>
      </c>
      <c r="B10" s="598" t="s">
        <v>58</v>
      </c>
      <c r="C10" s="599" t="s">
        <v>297</v>
      </c>
      <c r="D10" s="597" t="s">
        <v>29</v>
      </c>
      <c r="E10" s="597" t="s">
        <v>184</v>
      </c>
      <c r="F10" s="597" t="s">
        <v>184</v>
      </c>
      <c r="G10" s="597" t="s">
        <v>182</v>
      </c>
      <c r="H10" s="597" t="s">
        <v>298</v>
      </c>
      <c r="I10" s="597"/>
      <c r="J10" s="597"/>
      <c r="K10" s="597"/>
      <c r="L10" s="597"/>
      <c r="M10" s="597" t="s">
        <v>30</v>
      </c>
      <c r="N10" s="597" t="s">
        <v>31</v>
      </c>
      <c r="O10" s="597" t="s">
        <v>32</v>
      </c>
      <c r="P10" s="598" t="s">
        <v>299</v>
      </c>
      <c r="Q10" s="591">
        <v>2619300000</v>
      </c>
      <c r="R10" s="591">
        <v>0</v>
      </c>
      <c r="S10" s="591">
        <v>0</v>
      </c>
      <c r="T10" s="600">
        <v>2619300000</v>
      </c>
      <c r="U10" s="591">
        <v>0</v>
      </c>
      <c r="V10" s="591">
        <v>2619300000</v>
      </c>
      <c r="W10" s="591">
        <v>0</v>
      </c>
      <c r="X10" s="600">
        <v>0</v>
      </c>
      <c r="Y10" s="600">
        <v>0</v>
      </c>
      <c r="Z10" s="591">
        <v>0</v>
      </c>
      <c r="AA10" s="591">
        <v>0</v>
      </c>
    </row>
    <row r="11" spans="1:27" ht="33.75" x14ac:dyDescent="0.25">
      <c r="A11" s="597" t="s">
        <v>57</v>
      </c>
      <c r="B11" s="598" t="s">
        <v>58</v>
      </c>
      <c r="C11" s="599" t="s">
        <v>116</v>
      </c>
      <c r="D11" s="597" t="s">
        <v>29</v>
      </c>
      <c r="E11" s="597" t="s">
        <v>184</v>
      </c>
      <c r="F11" s="597" t="s">
        <v>184</v>
      </c>
      <c r="G11" s="597" t="s">
        <v>183</v>
      </c>
      <c r="H11" s="597" t="s">
        <v>188</v>
      </c>
      <c r="I11" s="597"/>
      <c r="J11" s="597"/>
      <c r="K11" s="597"/>
      <c r="L11" s="597"/>
      <c r="M11" s="597" t="s">
        <v>30</v>
      </c>
      <c r="N11" s="597" t="s">
        <v>31</v>
      </c>
      <c r="O11" s="597" t="s">
        <v>32</v>
      </c>
      <c r="P11" s="598" t="s">
        <v>117</v>
      </c>
      <c r="Q11" s="591">
        <v>7221500000</v>
      </c>
      <c r="R11" s="591">
        <v>0</v>
      </c>
      <c r="S11" s="591">
        <v>0</v>
      </c>
      <c r="T11" s="600">
        <v>7221500000</v>
      </c>
      <c r="U11" s="591">
        <v>0</v>
      </c>
      <c r="V11" s="591">
        <v>0</v>
      </c>
      <c r="W11" s="591">
        <v>7221500000</v>
      </c>
      <c r="X11" s="600">
        <v>0</v>
      </c>
      <c r="Y11" s="600">
        <v>0</v>
      </c>
      <c r="Z11" s="591">
        <v>0</v>
      </c>
      <c r="AA11" s="591">
        <v>0</v>
      </c>
    </row>
    <row r="12" spans="1:27" ht="45" x14ac:dyDescent="0.25">
      <c r="A12" s="597" t="s">
        <v>57</v>
      </c>
      <c r="B12" s="598" t="s">
        <v>58</v>
      </c>
      <c r="C12" s="599" t="s">
        <v>118</v>
      </c>
      <c r="D12" s="597" t="s">
        <v>29</v>
      </c>
      <c r="E12" s="597" t="s">
        <v>184</v>
      </c>
      <c r="F12" s="597" t="s">
        <v>184</v>
      </c>
      <c r="G12" s="597" t="s">
        <v>183</v>
      </c>
      <c r="H12" s="597" t="s">
        <v>189</v>
      </c>
      <c r="I12" s="597"/>
      <c r="J12" s="597"/>
      <c r="K12" s="597"/>
      <c r="L12" s="597"/>
      <c r="M12" s="597" t="s">
        <v>30</v>
      </c>
      <c r="N12" s="597" t="s">
        <v>31</v>
      </c>
      <c r="O12" s="597" t="s">
        <v>32</v>
      </c>
      <c r="P12" s="598" t="s">
        <v>119</v>
      </c>
      <c r="Q12" s="591">
        <v>4946200000</v>
      </c>
      <c r="R12" s="591">
        <v>0</v>
      </c>
      <c r="S12" s="591">
        <v>0</v>
      </c>
      <c r="T12" s="600">
        <v>4946200000</v>
      </c>
      <c r="U12" s="591">
        <v>0</v>
      </c>
      <c r="V12" s="591">
        <v>0</v>
      </c>
      <c r="W12" s="591">
        <v>4946200000</v>
      </c>
      <c r="X12" s="600">
        <v>0</v>
      </c>
      <c r="Y12" s="600">
        <v>0</v>
      </c>
      <c r="Z12" s="591">
        <v>0</v>
      </c>
      <c r="AA12" s="591">
        <v>0</v>
      </c>
    </row>
    <row r="13" spans="1:27" ht="33.75" x14ac:dyDescent="0.25">
      <c r="A13" s="597" t="s">
        <v>57</v>
      </c>
      <c r="B13" s="598" t="s">
        <v>58</v>
      </c>
      <c r="C13" s="599" t="s">
        <v>120</v>
      </c>
      <c r="D13" s="597" t="s">
        <v>29</v>
      </c>
      <c r="E13" s="597" t="s">
        <v>184</v>
      </c>
      <c r="F13" s="597" t="s">
        <v>184</v>
      </c>
      <c r="G13" s="597" t="s">
        <v>183</v>
      </c>
      <c r="H13" s="597" t="s">
        <v>190</v>
      </c>
      <c r="I13" s="597"/>
      <c r="J13" s="597"/>
      <c r="K13" s="597"/>
      <c r="L13" s="597"/>
      <c r="M13" s="597" t="s">
        <v>30</v>
      </c>
      <c r="N13" s="597" t="s">
        <v>31</v>
      </c>
      <c r="O13" s="597" t="s">
        <v>32</v>
      </c>
      <c r="P13" s="598" t="s">
        <v>121</v>
      </c>
      <c r="Q13" s="591">
        <v>3514700000</v>
      </c>
      <c r="R13" s="591">
        <v>0</v>
      </c>
      <c r="S13" s="591">
        <v>0</v>
      </c>
      <c r="T13" s="600">
        <v>3514700000</v>
      </c>
      <c r="U13" s="591">
        <v>0</v>
      </c>
      <c r="V13" s="591">
        <v>0</v>
      </c>
      <c r="W13" s="591">
        <v>3514700000</v>
      </c>
      <c r="X13" s="600">
        <v>0</v>
      </c>
      <c r="Y13" s="600">
        <v>0</v>
      </c>
      <c r="Z13" s="591">
        <v>0</v>
      </c>
      <c r="AA13" s="591">
        <v>0</v>
      </c>
    </row>
    <row r="14" spans="1:27" ht="33.75" x14ac:dyDescent="0.25">
      <c r="A14" s="597" t="s">
        <v>57</v>
      </c>
      <c r="B14" s="598" t="s">
        <v>58</v>
      </c>
      <c r="C14" s="599" t="s">
        <v>122</v>
      </c>
      <c r="D14" s="597" t="s">
        <v>29</v>
      </c>
      <c r="E14" s="597" t="s">
        <v>184</v>
      </c>
      <c r="F14" s="597" t="s">
        <v>184</v>
      </c>
      <c r="G14" s="597" t="s">
        <v>183</v>
      </c>
      <c r="H14" s="597" t="s">
        <v>191</v>
      </c>
      <c r="I14" s="597"/>
      <c r="J14" s="597"/>
      <c r="K14" s="597"/>
      <c r="L14" s="597"/>
      <c r="M14" s="597" t="s">
        <v>30</v>
      </c>
      <c r="N14" s="597" t="s">
        <v>31</v>
      </c>
      <c r="O14" s="597" t="s">
        <v>32</v>
      </c>
      <c r="P14" s="598" t="s">
        <v>123</v>
      </c>
      <c r="Q14" s="591">
        <v>2735900000</v>
      </c>
      <c r="R14" s="591">
        <v>0</v>
      </c>
      <c r="S14" s="591">
        <v>0</v>
      </c>
      <c r="T14" s="600">
        <v>2735900000</v>
      </c>
      <c r="U14" s="591">
        <v>0</v>
      </c>
      <c r="V14" s="591">
        <v>0</v>
      </c>
      <c r="W14" s="591">
        <v>2735900000</v>
      </c>
      <c r="X14" s="600">
        <v>0</v>
      </c>
      <c r="Y14" s="600">
        <v>0</v>
      </c>
      <c r="Z14" s="591">
        <v>0</v>
      </c>
      <c r="AA14" s="591">
        <v>0</v>
      </c>
    </row>
    <row r="15" spans="1:27" ht="33.75" x14ac:dyDescent="0.25">
      <c r="A15" s="597" t="s">
        <v>57</v>
      </c>
      <c r="B15" s="598" t="s">
        <v>58</v>
      </c>
      <c r="C15" s="599" t="s">
        <v>124</v>
      </c>
      <c r="D15" s="597" t="s">
        <v>29</v>
      </c>
      <c r="E15" s="597" t="s">
        <v>184</v>
      </c>
      <c r="F15" s="597" t="s">
        <v>184</v>
      </c>
      <c r="G15" s="597" t="s">
        <v>183</v>
      </c>
      <c r="H15" s="597" t="s">
        <v>192</v>
      </c>
      <c r="I15" s="597"/>
      <c r="J15" s="597"/>
      <c r="K15" s="597"/>
      <c r="L15" s="597"/>
      <c r="M15" s="597" t="s">
        <v>30</v>
      </c>
      <c r="N15" s="597" t="s">
        <v>31</v>
      </c>
      <c r="O15" s="597" t="s">
        <v>32</v>
      </c>
      <c r="P15" s="598" t="s">
        <v>125</v>
      </c>
      <c r="Q15" s="591">
        <v>3511200000</v>
      </c>
      <c r="R15" s="591">
        <v>0</v>
      </c>
      <c r="S15" s="591">
        <v>0</v>
      </c>
      <c r="T15" s="600">
        <v>3511200000</v>
      </c>
      <c r="U15" s="591">
        <v>0</v>
      </c>
      <c r="V15" s="591">
        <v>0</v>
      </c>
      <c r="W15" s="591">
        <v>3511200000</v>
      </c>
      <c r="X15" s="600">
        <v>0</v>
      </c>
      <c r="Y15" s="600">
        <v>0</v>
      </c>
      <c r="Z15" s="591">
        <v>0</v>
      </c>
      <c r="AA15" s="591">
        <v>0</v>
      </c>
    </row>
    <row r="16" spans="1:27" ht="33.75" x14ac:dyDescent="0.25">
      <c r="A16" s="597" t="s">
        <v>57</v>
      </c>
      <c r="B16" s="598" t="s">
        <v>58</v>
      </c>
      <c r="C16" s="599" t="s">
        <v>126</v>
      </c>
      <c r="D16" s="597" t="s">
        <v>29</v>
      </c>
      <c r="E16" s="597" t="s">
        <v>184</v>
      </c>
      <c r="F16" s="597" t="s">
        <v>184</v>
      </c>
      <c r="G16" s="597" t="s">
        <v>183</v>
      </c>
      <c r="H16" s="597" t="s">
        <v>193</v>
      </c>
      <c r="I16" s="597"/>
      <c r="J16" s="597"/>
      <c r="K16" s="597"/>
      <c r="L16" s="597"/>
      <c r="M16" s="597" t="s">
        <v>30</v>
      </c>
      <c r="N16" s="597" t="s">
        <v>31</v>
      </c>
      <c r="O16" s="597" t="s">
        <v>32</v>
      </c>
      <c r="P16" s="598" t="s">
        <v>127</v>
      </c>
      <c r="Q16" s="591">
        <v>5556100000</v>
      </c>
      <c r="R16" s="591">
        <v>0</v>
      </c>
      <c r="S16" s="591">
        <v>0</v>
      </c>
      <c r="T16" s="600">
        <v>5556100000</v>
      </c>
      <c r="U16" s="591">
        <v>0</v>
      </c>
      <c r="V16" s="591">
        <v>0</v>
      </c>
      <c r="W16" s="591">
        <v>5556100000</v>
      </c>
      <c r="X16" s="600">
        <v>0</v>
      </c>
      <c r="Y16" s="600">
        <v>0</v>
      </c>
      <c r="Z16" s="591">
        <v>0</v>
      </c>
      <c r="AA16" s="591">
        <v>0</v>
      </c>
    </row>
    <row r="17" spans="1:27" ht="67.5" x14ac:dyDescent="0.25">
      <c r="A17" s="597" t="s">
        <v>57</v>
      </c>
      <c r="B17" s="598" t="s">
        <v>58</v>
      </c>
      <c r="C17" s="599" t="s">
        <v>359</v>
      </c>
      <c r="D17" s="597" t="s">
        <v>29</v>
      </c>
      <c r="E17" s="597" t="s">
        <v>184</v>
      </c>
      <c r="F17" s="597" t="s">
        <v>184</v>
      </c>
      <c r="G17" s="597" t="s">
        <v>194</v>
      </c>
      <c r="H17" s="597" t="s">
        <v>360</v>
      </c>
      <c r="I17" s="597"/>
      <c r="J17" s="597"/>
      <c r="K17" s="597"/>
      <c r="L17" s="597"/>
      <c r="M17" s="597" t="s">
        <v>30</v>
      </c>
      <c r="N17" s="597" t="s">
        <v>31</v>
      </c>
      <c r="O17" s="597" t="s">
        <v>32</v>
      </c>
      <c r="P17" s="598" t="s">
        <v>361</v>
      </c>
      <c r="Q17" s="591">
        <v>8905600000</v>
      </c>
      <c r="R17" s="591">
        <v>0</v>
      </c>
      <c r="S17" s="591">
        <v>0</v>
      </c>
      <c r="T17" s="600">
        <v>8905600000</v>
      </c>
      <c r="U17" s="591">
        <v>0</v>
      </c>
      <c r="V17" s="591">
        <v>0</v>
      </c>
      <c r="W17" s="591">
        <v>8905600000</v>
      </c>
      <c r="X17" s="600">
        <v>0</v>
      </c>
      <c r="Y17" s="600">
        <v>0</v>
      </c>
      <c r="Z17" s="591">
        <v>0</v>
      </c>
      <c r="AA17" s="591">
        <v>0</v>
      </c>
    </row>
    <row r="18" spans="1:27" ht="45" x14ac:dyDescent="0.25">
      <c r="A18" s="597" t="s">
        <v>57</v>
      </c>
      <c r="B18" s="598" t="s">
        <v>58</v>
      </c>
      <c r="C18" s="599" t="s">
        <v>366</v>
      </c>
      <c r="D18" s="597" t="s">
        <v>29</v>
      </c>
      <c r="E18" s="597" t="s">
        <v>184</v>
      </c>
      <c r="F18" s="597" t="s">
        <v>184</v>
      </c>
      <c r="G18" s="597" t="s">
        <v>194</v>
      </c>
      <c r="H18" s="597" t="s">
        <v>367</v>
      </c>
      <c r="I18" s="597"/>
      <c r="J18" s="597"/>
      <c r="K18" s="597"/>
      <c r="L18" s="597"/>
      <c r="M18" s="597" t="s">
        <v>30</v>
      </c>
      <c r="N18" s="597" t="s">
        <v>31</v>
      </c>
      <c r="O18" s="597" t="s">
        <v>32</v>
      </c>
      <c r="P18" s="598" t="s">
        <v>33</v>
      </c>
      <c r="Q18" s="591">
        <v>3346400000</v>
      </c>
      <c r="R18" s="591">
        <v>0</v>
      </c>
      <c r="S18" s="591">
        <v>0</v>
      </c>
      <c r="T18" s="600">
        <v>3346400000</v>
      </c>
      <c r="U18" s="591">
        <v>0</v>
      </c>
      <c r="V18" s="591">
        <v>3338101353</v>
      </c>
      <c r="W18" s="591">
        <v>8298647</v>
      </c>
      <c r="X18" s="600">
        <v>1830336667</v>
      </c>
      <c r="Y18" s="600">
        <v>0</v>
      </c>
      <c r="Z18" s="591">
        <v>0</v>
      </c>
      <c r="AA18" s="591">
        <v>0</v>
      </c>
    </row>
    <row r="19" spans="1:27" s="604" customFormat="1" ht="56.25" x14ac:dyDescent="0.25">
      <c r="A19" s="601" t="s">
        <v>57</v>
      </c>
      <c r="B19" s="602" t="s">
        <v>58</v>
      </c>
      <c r="C19" s="603" t="s">
        <v>129</v>
      </c>
      <c r="D19" s="601" t="s">
        <v>29</v>
      </c>
      <c r="E19" s="601" t="s">
        <v>184</v>
      </c>
      <c r="F19" s="601" t="s">
        <v>194</v>
      </c>
      <c r="G19" s="601" t="s">
        <v>182</v>
      </c>
      <c r="H19" s="601" t="s">
        <v>195</v>
      </c>
      <c r="I19" s="601"/>
      <c r="J19" s="601"/>
      <c r="K19" s="601"/>
      <c r="L19" s="601"/>
      <c r="M19" s="601" t="s">
        <v>30</v>
      </c>
      <c r="N19" s="601" t="s">
        <v>31</v>
      </c>
      <c r="O19" s="601" t="s">
        <v>32</v>
      </c>
      <c r="P19" s="602" t="s">
        <v>312</v>
      </c>
      <c r="Q19" s="600">
        <v>8920268284</v>
      </c>
      <c r="R19" s="600">
        <v>0</v>
      </c>
      <c r="S19" s="600">
        <v>0</v>
      </c>
      <c r="T19" s="600">
        <v>8920268284</v>
      </c>
      <c r="U19" s="600">
        <v>0</v>
      </c>
      <c r="V19" s="600">
        <v>0</v>
      </c>
      <c r="W19" s="600">
        <v>8920268284</v>
      </c>
      <c r="X19" s="600">
        <v>0</v>
      </c>
      <c r="Y19" s="600">
        <v>0</v>
      </c>
      <c r="Z19" s="600">
        <v>0</v>
      </c>
      <c r="AA19" s="600">
        <v>0</v>
      </c>
    </row>
    <row r="20" spans="1:27" ht="45" x14ac:dyDescent="0.25">
      <c r="A20" s="597" t="s">
        <v>57</v>
      </c>
      <c r="B20" s="598" t="s">
        <v>58</v>
      </c>
      <c r="C20" s="599" t="s">
        <v>130</v>
      </c>
      <c r="D20" s="597" t="s">
        <v>29</v>
      </c>
      <c r="E20" s="597" t="s">
        <v>184</v>
      </c>
      <c r="F20" s="597" t="s">
        <v>196</v>
      </c>
      <c r="G20" s="597" t="s">
        <v>182</v>
      </c>
      <c r="H20" s="597" t="s">
        <v>197</v>
      </c>
      <c r="I20" s="597"/>
      <c r="J20" s="597"/>
      <c r="K20" s="597"/>
      <c r="L20" s="597"/>
      <c r="M20" s="597" t="s">
        <v>30</v>
      </c>
      <c r="N20" s="597" t="s">
        <v>31</v>
      </c>
      <c r="O20" s="597" t="s">
        <v>32</v>
      </c>
      <c r="P20" s="598" t="s">
        <v>131</v>
      </c>
      <c r="Q20" s="591">
        <v>1114100000</v>
      </c>
      <c r="R20" s="591">
        <v>0</v>
      </c>
      <c r="S20" s="591">
        <v>0</v>
      </c>
      <c r="T20" s="600">
        <v>1114100000</v>
      </c>
      <c r="U20" s="591">
        <v>0</v>
      </c>
      <c r="V20" s="591">
        <v>1114100000</v>
      </c>
      <c r="W20" s="591">
        <v>0</v>
      </c>
      <c r="X20" s="600">
        <v>0</v>
      </c>
      <c r="Y20" s="600">
        <v>0</v>
      </c>
      <c r="Z20" s="591">
        <v>0</v>
      </c>
      <c r="AA20" s="591">
        <v>0</v>
      </c>
    </row>
    <row r="21" spans="1:27" ht="67.5" x14ac:dyDescent="0.25">
      <c r="A21" s="597" t="s">
        <v>57</v>
      </c>
      <c r="B21" s="598" t="s">
        <v>58</v>
      </c>
      <c r="C21" s="599" t="s">
        <v>132</v>
      </c>
      <c r="D21" s="597" t="s">
        <v>29</v>
      </c>
      <c r="E21" s="597" t="s">
        <v>184</v>
      </c>
      <c r="F21" s="597" t="s">
        <v>196</v>
      </c>
      <c r="G21" s="597" t="s">
        <v>182</v>
      </c>
      <c r="H21" s="597" t="s">
        <v>195</v>
      </c>
      <c r="I21" s="597"/>
      <c r="J21" s="597"/>
      <c r="K21" s="597"/>
      <c r="L21" s="597"/>
      <c r="M21" s="597" t="s">
        <v>30</v>
      </c>
      <c r="N21" s="597" t="s">
        <v>31</v>
      </c>
      <c r="O21" s="597" t="s">
        <v>32</v>
      </c>
      <c r="P21" s="598" t="s">
        <v>313</v>
      </c>
      <c r="Q21" s="591">
        <v>29017500000</v>
      </c>
      <c r="R21" s="591">
        <v>0</v>
      </c>
      <c r="S21" s="591">
        <v>0</v>
      </c>
      <c r="T21" s="600">
        <v>29017500000</v>
      </c>
      <c r="U21" s="591">
        <v>0</v>
      </c>
      <c r="V21" s="591">
        <v>26075300000</v>
      </c>
      <c r="W21" s="591">
        <v>2942200000</v>
      </c>
      <c r="X21" s="600">
        <v>0</v>
      </c>
      <c r="Y21" s="600">
        <v>0</v>
      </c>
      <c r="Z21" s="591">
        <v>0</v>
      </c>
      <c r="AA21" s="591">
        <v>0</v>
      </c>
    </row>
    <row r="22" spans="1:27" ht="56.25" x14ac:dyDescent="0.25">
      <c r="A22" s="597" t="s">
        <v>57</v>
      </c>
      <c r="B22" s="598" t="s">
        <v>58</v>
      </c>
      <c r="C22" s="599" t="s">
        <v>134</v>
      </c>
      <c r="D22" s="597" t="s">
        <v>29</v>
      </c>
      <c r="E22" s="597" t="s">
        <v>184</v>
      </c>
      <c r="F22" s="597" t="s">
        <v>196</v>
      </c>
      <c r="G22" s="597" t="s">
        <v>182</v>
      </c>
      <c r="H22" s="597" t="s">
        <v>198</v>
      </c>
      <c r="I22" s="597"/>
      <c r="J22" s="597"/>
      <c r="K22" s="597"/>
      <c r="L22" s="597"/>
      <c r="M22" s="597" t="s">
        <v>30</v>
      </c>
      <c r="N22" s="597" t="s">
        <v>31</v>
      </c>
      <c r="O22" s="597" t="s">
        <v>32</v>
      </c>
      <c r="P22" s="598" t="s">
        <v>314</v>
      </c>
      <c r="Q22" s="591">
        <v>87055300000</v>
      </c>
      <c r="R22" s="591">
        <v>0</v>
      </c>
      <c r="S22" s="591">
        <v>0</v>
      </c>
      <c r="T22" s="600">
        <v>87055300000</v>
      </c>
      <c r="U22" s="591">
        <v>0</v>
      </c>
      <c r="V22" s="591">
        <v>54062761709</v>
      </c>
      <c r="W22" s="591">
        <v>32992538291</v>
      </c>
      <c r="X22" s="600">
        <v>1136490384</v>
      </c>
      <c r="Y22" s="600">
        <v>0</v>
      </c>
      <c r="Z22" s="591">
        <v>0</v>
      </c>
      <c r="AA22" s="591">
        <v>0</v>
      </c>
    </row>
    <row r="23" spans="1:27" ht="78.75" x14ac:dyDescent="0.25">
      <c r="A23" s="597" t="s">
        <v>57</v>
      </c>
      <c r="B23" s="598" t="s">
        <v>58</v>
      </c>
      <c r="C23" s="599" t="s">
        <v>135</v>
      </c>
      <c r="D23" s="597" t="s">
        <v>29</v>
      </c>
      <c r="E23" s="597" t="s">
        <v>184</v>
      </c>
      <c r="F23" s="597" t="s">
        <v>196</v>
      </c>
      <c r="G23" s="597" t="s">
        <v>182</v>
      </c>
      <c r="H23" s="597" t="s">
        <v>188</v>
      </c>
      <c r="I23" s="597"/>
      <c r="J23" s="597"/>
      <c r="K23" s="597"/>
      <c r="L23" s="597"/>
      <c r="M23" s="597" t="s">
        <v>30</v>
      </c>
      <c r="N23" s="597" t="s">
        <v>31</v>
      </c>
      <c r="O23" s="597" t="s">
        <v>32</v>
      </c>
      <c r="P23" s="598" t="s">
        <v>315</v>
      </c>
      <c r="Q23" s="591">
        <v>9418600000</v>
      </c>
      <c r="R23" s="591">
        <v>0</v>
      </c>
      <c r="S23" s="591">
        <v>0</v>
      </c>
      <c r="T23" s="600">
        <v>9418600000</v>
      </c>
      <c r="U23" s="591">
        <v>0</v>
      </c>
      <c r="V23" s="591">
        <v>0</v>
      </c>
      <c r="W23" s="591">
        <v>9418600000</v>
      </c>
      <c r="X23" s="600">
        <v>0</v>
      </c>
      <c r="Y23" s="600">
        <v>0</v>
      </c>
      <c r="Z23" s="591">
        <v>0</v>
      </c>
      <c r="AA23" s="591">
        <v>0</v>
      </c>
    </row>
    <row r="24" spans="1:27" ht="78.75" x14ac:dyDescent="0.25">
      <c r="A24" s="597" t="s">
        <v>57</v>
      </c>
      <c r="B24" s="598" t="s">
        <v>58</v>
      </c>
      <c r="C24" s="599" t="s">
        <v>140</v>
      </c>
      <c r="D24" s="597" t="s">
        <v>29</v>
      </c>
      <c r="E24" s="597" t="s">
        <v>184</v>
      </c>
      <c r="F24" s="597" t="s">
        <v>199</v>
      </c>
      <c r="G24" s="597" t="s">
        <v>201</v>
      </c>
      <c r="H24" s="597" t="s">
        <v>197</v>
      </c>
      <c r="I24" s="597"/>
      <c r="J24" s="597"/>
      <c r="K24" s="597"/>
      <c r="L24" s="597"/>
      <c r="M24" s="597" t="s">
        <v>30</v>
      </c>
      <c r="N24" s="597" t="s">
        <v>31</v>
      </c>
      <c r="O24" s="597" t="s">
        <v>32</v>
      </c>
      <c r="P24" s="598" t="s">
        <v>83</v>
      </c>
      <c r="Q24" s="591">
        <v>1826000000</v>
      </c>
      <c r="R24" s="591">
        <v>0</v>
      </c>
      <c r="S24" s="591">
        <v>0</v>
      </c>
      <c r="T24" s="600">
        <v>1826000000</v>
      </c>
      <c r="U24" s="591">
        <v>0</v>
      </c>
      <c r="V24" s="591">
        <v>403525000</v>
      </c>
      <c r="W24" s="591">
        <v>1422475000</v>
      </c>
      <c r="X24" s="600">
        <v>50750000</v>
      </c>
      <c r="Y24" s="600">
        <v>0</v>
      </c>
      <c r="Z24" s="591">
        <v>0</v>
      </c>
      <c r="AA24" s="591">
        <v>0</v>
      </c>
    </row>
    <row r="25" spans="1:27" ht="22.5" x14ac:dyDescent="0.25">
      <c r="A25" s="597" t="s">
        <v>57</v>
      </c>
      <c r="B25" s="598" t="s">
        <v>58</v>
      </c>
      <c r="C25" s="599" t="s">
        <v>143</v>
      </c>
      <c r="D25" s="597" t="s">
        <v>29</v>
      </c>
      <c r="E25" s="597" t="s">
        <v>201</v>
      </c>
      <c r="F25" s="597" t="s">
        <v>194</v>
      </c>
      <c r="G25" s="597" t="s">
        <v>182</v>
      </c>
      <c r="H25" s="597"/>
      <c r="I25" s="597"/>
      <c r="J25" s="597"/>
      <c r="K25" s="597"/>
      <c r="L25" s="597"/>
      <c r="M25" s="597" t="s">
        <v>30</v>
      </c>
      <c r="N25" s="597" t="s">
        <v>199</v>
      </c>
      <c r="O25" s="597" t="s">
        <v>202</v>
      </c>
      <c r="P25" s="598" t="s">
        <v>144</v>
      </c>
      <c r="Q25" s="591">
        <v>2869800000</v>
      </c>
      <c r="R25" s="591">
        <v>0</v>
      </c>
      <c r="S25" s="591">
        <v>0</v>
      </c>
      <c r="T25" s="600">
        <v>2869800000</v>
      </c>
      <c r="U25" s="591">
        <v>0</v>
      </c>
      <c r="V25" s="591">
        <v>0</v>
      </c>
      <c r="W25" s="591">
        <v>2869800000</v>
      </c>
      <c r="X25" s="600">
        <v>0</v>
      </c>
      <c r="Y25" s="600">
        <v>0</v>
      </c>
      <c r="Z25" s="591">
        <v>0</v>
      </c>
      <c r="AA25" s="591">
        <v>0</v>
      </c>
    </row>
    <row r="26" spans="1:27" ht="56.25" x14ac:dyDescent="0.25">
      <c r="A26" s="597" t="s">
        <v>57</v>
      </c>
      <c r="B26" s="598" t="s">
        <v>58</v>
      </c>
      <c r="C26" s="599" t="s">
        <v>438</v>
      </c>
      <c r="D26" s="597" t="s">
        <v>203</v>
      </c>
      <c r="E26" s="597" t="s">
        <v>209</v>
      </c>
      <c r="F26" s="597" t="s">
        <v>205</v>
      </c>
      <c r="G26" s="597" t="s">
        <v>186</v>
      </c>
      <c r="H26" s="597" t="s">
        <v>425</v>
      </c>
      <c r="I26" s="597"/>
      <c r="J26" s="597"/>
      <c r="K26" s="597"/>
      <c r="L26" s="597"/>
      <c r="M26" s="597" t="s">
        <v>30</v>
      </c>
      <c r="N26" s="597" t="s">
        <v>186</v>
      </c>
      <c r="O26" s="597" t="s">
        <v>32</v>
      </c>
      <c r="P26" s="598" t="s">
        <v>426</v>
      </c>
      <c r="Q26" s="591">
        <v>20000000000</v>
      </c>
      <c r="R26" s="591">
        <v>0</v>
      </c>
      <c r="S26" s="591">
        <v>0</v>
      </c>
      <c r="T26" s="600">
        <v>20000000000</v>
      </c>
      <c r="U26" s="591">
        <v>0</v>
      </c>
      <c r="V26" s="591">
        <v>262500000</v>
      </c>
      <c r="W26" s="591">
        <v>19737500000</v>
      </c>
      <c r="X26" s="600">
        <v>0</v>
      </c>
      <c r="Y26" s="600">
        <v>0</v>
      </c>
      <c r="Z26" s="591">
        <v>0</v>
      </c>
      <c r="AA26" s="591">
        <v>0</v>
      </c>
    </row>
    <row r="27" spans="1:27" ht="45" x14ac:dyDescent="0.25">
      <c r="A27" s="597" t="s">
        <v>57</v>
      </c>
      <c r="B27" s="598" t="s">
        <v>58</v>
      </c>
      <c r="C27" s="599" t="s">
        <v>439</v>
      </c>
      <c r="D27" s="597" t="s">
        <v>203</v>
      </c>
      <c r="E27" s="597" t="s">
        <v>209</v>
      </c>
      <c r="F27" s="597" t="s">
        <v>205</v>
      </c>
      <c r="G27" s="597" t="s">
        <v>186</v>
      </c>
      <c r="H27" s="597" t="s">
        <v>440</v>
      </c>
      <c r="I27" s="597"/>
      <c r="J27" s="597"/>
      <c r="K27" s="597"/>
      <c r="L27" s="597"/>
      <c r="M27" s="597" t="s">
        <v>30</v>
      </c>
      <c r="N27" s="597" t="s">
        <v>186</v>
      </c>
      <c r="O27" s="597" t="s">
        <v>32</v>
      </c>
      <c r="P27" s="598" t="s">
        <v>441</v>
      </c>
      <c r="Q27" s="591">
        <v>20000000000</v>
      </c>
      <c r="R27" s="591">
        <v>0</v>
      </c>
      <c r="S27" s="591">
        <v>0</v>
      </c>
      <c r="T27" s="600">
        <v>20000000000</v>
      </c>
      <c r="U27" s="591">
        <v>0</v>
      </c>
      <c r="V27" s="591">
        <v>4354172010</v>
      </c>
      <c r="W27" s="591">
        <v>15645827990</v>
      </c>
      <c r="X27" s="600">
        <v>1070110343.33</v>
      </c>
      <c r="Y27" s="600">
        <v>0</v>
      </c>
      <c r="Z27" s="591">
        <v>0</v>
      </c>
      <c r="AA27" s="591">
        <v>0</v>
      </c>
    </row>
    <row r="28" spans="1:27" ht="45" x14ac:dyDescent="0.25">
      <c r="A28" s="597" t="s">
        <v>57</v>
      </c>
      <c r="B28" s="598" t="s">
        <v>58</v>
      </c>
      <c r="C28" s="599" t="s">
        <v>456</v>
      </c>
      <c r="D28" s="597" t="s">
        <v>203</v>
      </c>
      <c r="E28" s="597" t="s">
        <v>217</v>
      </c>
      <c r="F28" s="597" t="s">
        <v>205</v>
      </c>
      <c r="G28" s="597" t="s">
        <v>206</v>
      </c>
      <c r="H28" s="597" t="s">
        <v>448</v>
      </c>
      <c r="I28" s="597"/>
      <c r="J28" s="597"/>
      <c r="K28" s="597"/>
      <c r="L28" s="597"/>
      <c r="M28" s="597" t="s">
        <v>30</v>
      </c>
      <c r="N28" s="597" t="s">
        <v>31</v>
      </c>
      <c r="O28" s="597" t="s">
        <v>32</v>
      </c>
      <c r="P28" s="598" t="s">
        <v>449</v>
      </c>
      <c r="Q28" s="591">
        <v>500000000</v>
      </c>
      <c r="R28" s="591">
        <v>0</v>
      </c>
      <c r="S28" s="591">
        <v>0</v>
      </c>
      <c r="T28" s="600">
        <v>500000000</v>
      </c>
      <c r="U28" s="591">
        <v>0</v>
      </c>
      <c r="V28" s="591">
        <v>112070000</v>
      </c>
      <c r="W28" s="591">
        <v>387930000</v>
      </c>
      <c r="X28" s="600">
        <v>0</v>
      </c>
      <c r="Y28" s="600">
        <v>0</v>
      </c>
      <c r="Z28" s="591">
        <v>0</v>
      </c>
      <c r="AA28" s="591">
        <v>0</v>
      </c>
    </row>
    <row r="29" spans="1:27" ht="33.75" x14ac:dyDescent="0.25">
      <c r="A29" s="597" t="s">
        <v>57</v>
      </c>
      <c r="B29" s="598" t="s">
        <v>58</v>
      </c>
      <c r="C29" s="599" t="s">
        <v>457</v>
      </c>
      <c r="D29" s="597" t="s">
        <v>203</v>
      </c>
      <c r="E29" s="597" t="s">
        <v>217</v>
      </c>
      <c r="F29" s="597" t="s">
        <v>205</v>
      </c>
      <c r="G29" s="597" t="s">
        <v>206</v>
      </c>
      <c r="H29" s="597" t="s">
        <v>458</v>
      </c>
      <c r="I29" s="597"/>
      <c r="J29" s="597"/>
      <c r="K29" s="597"/>
      <c r="L29" s="597"/>
      <c r="M29" s="597" t="s">
        <v>30</v>
      </c>
      <c r="N29" s="597" t="s">
        <v>31</v>
      </c>
      <c r="O29" s="597" t="s">
        <v>32</v>
      </c>
      <c r="P29" s="598" t="s">
        <v>459</v>
      </c>
      <c r="Q29" s="591">
        <v>500000000</v>
      </c>
      <c r="R29" s="591">
        <v>0</v>
      </c>
      <c r="S29" s="591">
        <v>0</v>
      </c>
      <c r="T29" s="600">
        <v>500000000</v>
      </c>
      <c r="U29" s="591">
        <v>0</v>
      </c>
      <c r="V29" s="591">
        <v>1330000</v>
      </c>
      <c r="W29" s="591">
        <v>498670000</v>
      </c>
      <c r="X29" s="600">
        <v>0</v>
      </c>
      <c r="Y29" s="600">
        <v>0</v>
      </c>
      <c r="Z29" s="591">
        <v>0</v>
      </c>
      <c r="AA29" s="591">
        <v>0</v>
      </c>
    </row>
    <row r="30" spans="1:27" ht="45" x14ac:dyDescent="0.25">
      <c r="A30" s="597" t="s">
        <v>57</v>
      </c>
      <c r="B30" s="598" t="s">
        <v>58</v>
      </c>
      <c r="C30" s="599" t="s">
        <v>460</v>
      </c>
      <c r="D30" s="597" t="s">
        <v>203</v>
      </c>
      <c r="E30" s="597" t="s">
        <v>217</v>
      </c>
      <c r="F30" s="597" t="s">
        <v>205</v>
      </c>
      <c r="G30" s="597" t="s">
        <v>186</v>
      </c>
      <c r="H30" s="597" t="s">
        <v>448</v>
      </c>
      <c r="I30" s="597"/>
      <c r="J30" s="597"/>
      <c r="K30" s="597"/>
      <c r="L30" s="597"/>
      <c r="M30" s="597" t="s">
        <v>30</v>
      </c>
      <c r="N30" s="597" t="s">
        <v>31</v>
      </c>
      <c r="O30" s="597" t="s">
        <v>32</v>
      </c>
      <c r="P30" s="598" t="s">
        <v>449</v>
      </c>
      <c r="Q30" s="591">
        <v>2000826322</v>
      </c>
      <c r="R30" s="591">
        <v>0</v>
      </c>
      <c r="S30" s="591">
        <v>0</v>
      </c>
      <c r="T30" s="600">
        <v>2000826322</v>
      </c>
      <c r="U30" s="591">
        <v>0</v>
      </c>
      <c r="V30" s="591">
        <v>1023733333</v>
      </c>
      <c r="W30" s="591">
        <v>977092989</v>
      </c>
      <c r="X30" s="600">
        <v>137600000</v>
      </c>
      <c r="Y30" s="600">
        <v>0</v>
      </c>
      <c r="Z30" s="591">
        <v>0</v>
      </c>
      <c r="AA30" s="591">
        <v>0</v>
      </c>
    </row>
    <row r="31" spans="1:27" ht="45" x14ac:dyDescent="0.25">
      <c r="A31" s="597" t="s">
        <v>57</v>
      </c>
      <c r="B31" s="598" t="s">
        <v>58</v>
      </c>
      <c r="C31" s="599" t="s">
        <v>461</v>
      </c>
      <c r="D31" s="597" t="s">
        <v>203</v>
      </c>
      <c r="E31" s="597" t="s">
        <v>217</v>
      </c>
      <c r="F31" s="597" t="s">
        <v>205</v>
      </c>
      <c r="G31" s="597" t="s">
        <v>443</v>
      </c>
      <c r="H31" s="597" t="s">
        <v>462</v>
      </c>
      <c r="I31" s="597"/>
      <c r="J31" s="597"/>
      <c r="K31" s="597"/>
      <c r="L31" s="597"/>
      <c r="M31" s="597" t="s">
        <v>30</v>
      </c>
      <c r="N31" s="597" t="s">
        <v>31</v>
      </c>
      <c r="O31" s="597" t="s">
        <v>32</v>
      </c>
      <c r="P31" s="598" t="s">
        <v>463</v>
      </c>
      <c r="Q31" s="591">
        <v>1000000000</v>
      </c>
      <c r="R31" s="591">
        <v>0</v>
      </c>
      <c r="S31" s="591">
        <v>0</v>
      </c>
      <c r="T31" s="600">
        <v>1000000000</v>
      </c>
      <c r="U31" s="591">
        <v>0</v>
      </c>
      <c r="V31" s="591">
        <v>0</v>
      </c>
      <c r="W31" s="591">
        <v>1000000000</v>
      </c>
      <c r="X31" s="600">
        <v>0</v>
      </c>
      <c r="Y31" s="600">
        <v>0</v>
      </c>
      <c r="Z31" s="591">
        <v>0</v>
      </c>
      <c r="AA31" s="591">
        <v>0</v>
      </c>
    </row>
    <row r="32" spans="1:27" ht="45" x14ac:dyDescent="0.25">
      <c r="A32" s="597" t="s">
        <v>57</v>
      </c>
      <c r="B32" s="598" t="s">
        <v>58</v>
      </c>
      <c r="C32" s="599" t="s">
        <v>464</v>
      </c>
      <c r="D32" s="597" t="s">
        <v>203</v>
      </c>
      <c r="E32" s="597" t="s">
        <v>217</v>
      </c>
      <c r="F32" s="597" t="s">
        <v>205</v>
      </c>
      <c r="G32" s="597" t="s">
        <v>443</v>
      </c>
      <c r="H32" s="597" t="s">
        <v>465</v>
      </c>
      <c r="I32" s="597"/>
      <c r="J32" s="597"/>
      <c r="K32" s="597"/>
      <c r="L32" s="597"/>
      <c r="M32" s="597" t="s">
        <v>30</v>
      </c>
      <c r="N32" s="597" t="s">
        <v>31</v>
      </c>
      <c r="O32" s="597" t="s">
        <v>32</v>
      </c>
      <c r="P32" s="598" t="s">
        <v>466</v>
      </c>
      <c r="Q32" s="591">
        <v>1000000000</v>
      </c>
      <c r="R32" s="591">
        <v>0</v>
      </c>
      <c r="S32" s="591">
        <v>0</v>
      </c>
      <c r="T32" s="600">
        <v>1000000000</v>
      </c>
      <c r="U32" s="591">
        <v>0</v>
      </c>
      <c r="V32" s="591">
        <v>0</v>
      </c>
      <c r="W32" s="591">
        <v>1000000000</v>
      </c>
      <c r="X32" s="600">
        <v>0</v>
      </c>
      <c r="Y32" s="600">
        <v>0</v>
      </c>
      <c r="Z32" s="591">
        <v>0</v>
      </c>
      <c r="AA32" s="591">
        <v>0</v>
      </c>
    </row>
    <row r="33" spans="1:27" ht="101.25" x14ac:dyDescent="0.25">
      <c r="A33" s="597" t="s">
        <v>57</v>
      </c>
      <c r="B33" s="598" t="s">
        <v>58</v>
      </c>
      <c r="C33" s="599" t="s">
        <v>467</v>
      </c>
      <c r="D33" s="597" t="s">
        <v>203</v>
      </c>
      <c r="E33" s="597" t="s">
        <v>217</v>
      </c>
      <c r="F33" s="597" t="s">
        <v>205</v>
      </c>
      <c r="G33" s="597" t="s">
        <v>443</v>
      </c>
      <c r="H33" s="597" t="s">
        <v>468</v>
      </c>
      <c r="I33" s="597"/>
      <c r="J33" s="597"/>
      <c r="K33" s="597"/>
      <c r="L33" s="597"/>
      <c r="M33" s="597" t="s">
        <v>30</v>
      </c>
      <c r="N33" s="597" t="s">
        <v>31</v>
      </c>
      <c r="O33" s="597" t="s">
        <v>32</v>
      </c>
      <c r="P33" s="598" t="s">
        <v>469</v>
      </c>
      <c r="Q33" s="591">
        <v>500000000</v>
      </c>
      <c r="R33" s="591">
        <v>0</v>
      </c>
      <c r="S33" s="591">
        <v>0</v>
      </c>
      <c r="T33" s="600">
        <v>500000000</v>
      </c>
      <c r="U33" s="591">
        <v>0</v>
      </c>
      <c r="V33" s="591">
        <v>0</v>
      </c>
      <c r="W33" s="591">
        <v>500000000</v>
      </c>
      <c r="X33" s="600">
        <v>0</v>
      </c>
      <c r="Y33" s="600">
        <v>0</v>
      </c>
      <c r="Z33" s="591">
        <v>0</v>
      </c>
      <c r="AA33" s="591">
        <v>0</v>
      </c>
    </row>
    <row r="34" spans="1:27" ht="33.75" x14ac:dyDescent="0.25">
      <c r="A34" s="597" t="s">
        <v>57</v>
      </c>
      <c r="B34" s="598" t="s">
        <v>58</v>
      </c>
      <c r="C34" s="599" t="s">
        <v>470</v>
      </c>
      <c r="D34" s="597" t="s">
        <v>203</v>
      </c>
      <c r="E34" s="597" t="s">
        <v>217</v>
      </c>
      <c r="F34" s="597" t="s">
        <v>205</v>
      </c>
      <c r="G34" s="597" t="s">
        <v>443</v>
      </c>
      <c r="H34" s="597" t="s">
        <v>458</v>
      </c>
      <c r="I34" s="597"/>
      <c r="J34" s="597"/>
      <c r="K34" s="597"/>
      <c r="L34" s="597"/>
      <c r="M34" s="597" t="s">
        <v>30</v>
      </c>
      <c r="N34" s="597" t="s">
        <v>31</v>
      </c>
      <c r="O34" s="597" t="s">
        <v>32</v>
      </c>
      <c r="P34" s="598" t="s">
        <v>459</v>
      </c>
      <c r="Q34" s="591">
        <v>500000000</v>
      </c>
      <c r="R34" s="591">
        <v>0</v>
      </c>
      <c r="S34" s="591">
        <v>0</v>
      </c>
      <c r="T34" s="600">
        <v>500000000</v>
      </c>
      <c r="U34" s="591">
        <v>0</v>
      </c>
      <c r="V34" s="591">
        <v>0</v>
      </c>
      <c r="W34" s="591">
        <v>500000000</v>
      </c>
      <c r="X34" s="600">
        <v>0</v>
      </c>
      <c r="Y34" s="600">
        <v>0</v>
      </c>
      <c r="Z34" s="591">
        <v>0</v>
      </c>
      <c r="AA34" s="591">
        <v>0</v>
      </c>
    </row>
    <row r="35" spans="1:27" ht="45" x14ac:dyDescent="0.25">
      <c r="A35" s="597" t="s">
        <v>57</v>
      </c>
      <c r="B35" s="598" t="s">
        <v>58</v>
      </c>
      <c r="C35" s="599" t="s">
        <v>473</v>
      </c>
      <c r="D35" s="597" t="s">
        <v>203</v>
      </c>
      <c r="E35" s="597" t="s">
        <v>217</v>
      </c>
      <c r="F35" s="597" t="s">
        <v>205</v>
      </c>
      <c r="G35" s="597" t="s">
        <v>208</v>
      </c>
      <c r="H35" s="597" t="s">
        <v>448</v>
      </c>
      <c r="I35" s="597"/>
      <c r="J35" s="597"/>
      <c r="K35" s="597"/>
      <c r="L35" s="597"/>
      <c r="M35" s="597" t="s">
        <v>30</v>
      </c>
      <c r="N35" s="597" t="s">
        <v>31</v>
      </c>
      <c r="O35" s="597" t="s">
        <v>32</v>
      </c>
      <c r="P35" s="598" t="s">
        <v>449</v>
      </c>
      <c r="Q35" s="591">
        <v>1000000000</v>
      </c>
      <c r="R35" s="591">
        <v>0</v>
      </c>
      <c r="S35" s="591">
        <v>0</v>
      </c>
      <c r="T35" s="600">
        <v>1000000000</v>
      </c>
      <c r="U35" s="591">
        <v>0</v>
      </c>
      <c r="V35" s="591">
        <v>822876082</v>
      </c>
      <c r="W35" s="591">
        <v>177123918</v>
      </c>
      <c r="X35" s="600">
        <v>70266667</v>
      </c>
      <c r="Y35" s="600">
        <v>0</v>
      </c>
      <c r="Z35" s="591">
        <v>0</v>
      </c>
      <c r="AA35" s="591">
        <v>0</v>
      </c>
    </row>
    <row r="36" spans="1:27" s="604" customFormat="1" ht="56.25" x14ac:dyDescent="0.25">
      <c r="A36" s="601" t="s">
        <v>55</v>
      </c>
      <c r="B36" s="602" t="s">
        <v>56</v>
      </c>
      <c r="C36" s="603" t="s">
        <v>129</v>
      </c>
      <c r="D36" s="601" t="s">
        <v>29</v>
      </c>
      <c r="E36" s="601" t="s">
        <v>184</v>
      </c>
      <c r="F36" s="601" t="s">
        <v>194</v>
      </c>
      <c r="G36" s="601" t="s">
        <v>182</v>
      </c>
      <c r="H36" s="601" t="s">
        <v>195</v>
      </c>
      <c r="I36" s="601"/>
      <c r="J36" s="601"/>
      <c r="K36" s="601"/>
      <c r="L36" s="601"/>
      <c r="M36" s="601" t="s">
        <v>30</v>
      </c>
      <c r="N36" s="601" t="s">
        <v>31</v>
      </c>
      <c r="O36" s="601" t="s">
        <v>32</v>
      </c>
      <c r="P36" s="602" t="s">
        <v>312</v>
      </c>
      <c r="Q36" s="600">
        <v>13158276991</v>
      </c>
      <c r="R36" s="600">
        <v>0</v>
      </c>
      <c r="S36" s="600">
        <v>0</v>
      </c>
      <c r="T36" s="600">
        <v>13158276991</v>
      </c>
      <c r="U36" s="600">
        <v>0</v>
      </c>
      <c r="V36" s="600">
        <v>10666809179</v>
      </c>
      <c r="W36" s="600">
        <v>2491467812</v>
      </c>
      <c r="X36" s="600">
        <v>883623024</v>
      </c>
      <c r="Y36" s="600">
        <v>0</v>
      </c>
      <c r="Z36" s="600">
        <v>0</v>
      </c>
      <c r="AA36" s="600">
        <v>0</v>
      </c>
    </row>
    <row r="37" spans="1:27" s="604" customFormat="1" ht="56.25" x14ac:dyDescent="0.25">
      <c r="A37" s="601" t="s">
        <v>53</v>
      </c>
      <c r="B37" s="602" t="s">
        <v>54</v>
      </c>
      <c r="C37" s="603" t="s">
        <v>129</v>
      </c>
      <c r="D37" s="601" t="s">
        <v>29</v>
      </c>
      <c r="E37" s="601" t="s">
        <v>184</v>
      </c>
      <c r="F37" s="601" t="s">
        <v>194</v>
      </c>
      <c r="G37" s="601" t="s">
        <v>182</v>
      </c>
      <c r="H37" s="601" t="s">
        <v>195</v>
      </c>
      <c r="I37" s="601"/>
      <c r="J37" s="601"/>
      <c r="K37" s="601"/>
      <c r="L37" s="601"/>
      <c r="M37" s="601" t="s">
        <v>30</v>
      </c>
      <c r="N37" s="601" t="s">
        <v>31</v>
      </c>
      <c r="O37" s="601" t="s">
        <v>32</v>
      </c>
      <c r="P37" s="602" t="s">
        <v>312</v>
      </c>
      <c r="Q37" s="600">
        <v>10400034000</v>
      </c>
      <c r="R37" s="600">
        <v>0</v>
      </c>
      <c r="S37" s="600">
        <v>0</v>
      </c>
      <c r="T37" s="600">
        <v>10400034000</v>
      </c>
      <c r="U37" s="600">
        <v>0</v>
      </c>
      <c r="V37" s="600">
        <v>10200034001</v>
      </c>
      <c r="W37" s="600">
        <v>199999999</v>
      </c>
      <c r="X37" s="600">
        <v>0</v>
      </c>
      <c r="Y37" s="600">
        <v>0</v>
      </c>
      <c r="Z37" s="600">
        <v>0</v>
      </c>
      <c r="AA37" s="600">
        <v>0</v>
      </c>
    </row>
    <row r="38" spans="1:27" s="604" customFormat="1" ht="56.25" x14ac:dyDescent="0.25">
      <c r="A38" s="601" t="s">
        <v>51</v>
      </c>
      <c r="B38" s="602" t="s">
        <v>52</v>
      </c>
      <c r="C38" s="603" t="s">
        <v>129</v>
      </c>
      <c r="D38" s="601" t="s">
        <v>29</v>
      </c>
      <c r="E38" s="601" t="s">
        <v>184</v>
      </c>
      <c r="F38" s="601" t="s">
        <v>194</v>
      </c>
      <c r="G38" s="601" t="s">
        <v>182</v>
      </c>
      <c r="H38" s="601" t="s">
        <v>195</v>
      </c>
      <c r="I38" s="601"/>
      <c r="J38" s="601"/>
      <c r="K38" s="601"/>
      <c r="L38" s="601"/>
      <c r="M38" s="601" t="s">
        <v>30</v>
      </c>
      <c r="N38" s="601" t="s">
        <v>31</v>
      </c>
      <c r="O38" s="601" t="s">
        <v>32</v>
      </c>
      <c r="P38" s="602" t="s">
        <v>312</v>
      </c>
      <c r="Q38" s="600">
        <v>14368420725</v>
      </c>
      <c r="R38" s="600">
        <v>0</v>
      </c>
      <c r="S38" s="600">
        <v>0</v>
      </c>
      <c r="T38" s="600">
        <v>14368420725</v>
      </c>
      <c r="U38" s="600">
        <v>0</v>
      </c>
      <c r="V38" s="600">
        <v>0</v>
      </c>
      <c r="W38" s="600">
        <v>14368420725</v>
      </c>
      <c r="X38" s="600">
        <v>0</v>
      </c>
      <c r="Y38" s="600">
        <v>0</v>
      </c>
      <c r="Z38" s="600">
        <v>0</v>
      </c>
      <c r="AA38" s="600">
        <v>0</v>
      </c>
    </row>
    <row r="39" spans="1:27" x14ac:dyDescent="0.25">
      <c r="A39" s="597" t="s">
        <v>1</v>
      </c>
      <c r="B39" s="598" t="s">
        <v>1</v>
      </c>
      <c r="C39" s="599" t="s">
        <v>1</v>
      </c>
      <c r="D39" s="597" t="s">
        <v>1</v>
      </c>
      <c r="E39" s="597" t="s">
        <v>1</v>
      </c>
      <c r="F39" s="597" t="s">
        <v>1</v>
      </c>
      <c r="G39" s="597" t="s">
        <v>1</v>
      </c>
      <c r="H39" s="597" t="s">
        <v>1</v>
      </c>
      <c r="I39" s="597" t="s">
        <v>1</v>
      </c>
      <c r="J39" s="597" t="s">
        <v>1</v>
      </c>
      <c r="K39" s="597" t="s">
        <v>1</v>
      </c>
      <c r="L39" s="597" t="s">
        <v>1</v>
      </c>
      <c r="M39" s="597" t="s">
        <v>1</v>
      </c>
      <c r="N39" s="597" t="s">
        <v>1</v>
      </c>
      <c r="O39" s="597" t="s">
        <v>1</v>
      </c>
      <c r="P39" s="598" t="s">
        <v>1</v>
      </c>
      <c r="Q39" s="591">
        <v>335531446760</v>
      </c>
      <c r="R39" s="591">
        <v>6275079562</v>
      </c>
      <c r="S39" s="591">
        <v>0</v>
      </c>
      <c r="T39" s="600">
        <v>341806526322</v>
      </c>
      <c r="U39" s="591">
        <v>0</v>
      </c>
      <c r="V39" s="591">
        <v>184804016248.51001</v>
      </c>
      <c r="W39" s="591">
        <v>157002510073.48999</v>
      </c>
      <c r="X39" s="600">
        <v>8976912732.8400002</v>
      </c>
      <c r="Y39" s="600">
        <v>0</v>
      </c>
      <c r="Z39" s="591">
        <v>0</v>
      </c>
      <c r="AA39" s="591">
        <v>0</v>
      </c>
    </row>
    <row r="40" spans="1:27" x14ac:dyDescent="0.25">
      <c r="A40" s="597" t="s">
        <v>1</v>
      </c>
      <c r="B40" s="605" t="s">
        <v>1</v>
      </c>
      <c r="C40" s="599" t="s">
        <v>1</v>
      </c>
      <c r="D40" s="597" t="s">
        <v>1</v>
      </c>
      <c r="E40" s="597" t="s">
        <v>1</v>
      </c>
      <c r="F40" s="597" t="s">
        <v>1</v>
      </c>
      <c r="G40" s="597" t="s">
        <v>1</v>
      </c>
      <c r="H40" s="597" t="s">
        <v>1</v>
      </c>
      <c r="I40" s="597" t="s">
        <v>1</v>
      </c>
      <c r="J40" s="597" t="s">
        <v>1</v>
      </c>
      <c r="K40" s="597" t="s">
        <v>1</v>
      </c>
      <c r="L40" s="597" t="s">
        <v>1</v>
      </c>
      <c r="M40" s="597" t="s">
        <v>1</v>
      </c>
      <c r="N40" s="597" t="s">
        <v>1</v>
      </c>
      <c r="O40" s="597" t="s">
        <v>1</v>
      </c>
      <c r="P40" s="598" t="s">
        <v>1</v>
      </c>
      <c r="Q40" s="606" t="s">
        <v>1</v>
      </c>
      <c r="R40" s="606" t="s">
        <v>1</v>
      </c>
      <c r="S40" s="606" t="s">
        <v>1</v>
      </c>
      <c r="T40" s="607" t="s">
        <v>1</v>
      </c>
      <c r="U40" s="606" t="s">
        <v>1</v>
      </c>
      <c r="V40" s="606" t="s">
        <v>1</v>
      </c>
      <c r="W40" s="606" t="s">
        <v>1</v>
      </c>
      <c r="X40" s="607" t="s">
        <v>1</v>
      </c>
      <c r="Y40" s="607" t="s">
        <v>1</v>
      </c>
      <c r="Z40" s="606" t="s">
        <v>1</v>
      </c>
      <c r="AA40" s="606"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47" t="s">
        <v>50</v>
      </c>
      <c r="C3" s="1148"/>
      <c r="D3" s="1148"/>
      <c r="E3" s="1148"/>
      <c r="F3" s="1148"/>
      <c r="G3" s="1148"/>
      <c r="H3" s="1148"/>
      <c r="I3" s="1148"/>
      <c r="J3" s="1148"/>
      <c r="K3" s="1148"/>
      <c r="L3" s="1148"/>
      <c r="M3" s="1148"/>
    </row>
    <row r="4" spans="2:13" ht="42" customHeight="1" thickBot="1" x14ac:dyDescent="0.3">
      <c r="B4" s="277" t="s">
        <v>63</v>
      </c>
      <c r="C4" s="254" t="s">
        <v>92</v>
      </c>
      <c r="D4" s="254" t="s">
        <v>41</v>
      </c>
      <c r="E4" s="254" t="s">
        <v>95</v>
      </c>
      <c r="F4" s="254" t="s">
        <v>96</v>
      </c>
      <c r="G4" s="254" t="s">
        <v>24</v>
      </c>
      <c r="H4" s="254" t="s">
        <v>362</v>
      </c>
      <c r="I4" s="254" t="s">
        <v>42</v>
      </c>
      <c r="J4" s="254" t="s">
        <v>25</v>
      </c>
      <c r="K4" s="254" t="s">
        <v>65</v>
      </c>
      <c r="L4" s="254" t="s">
        <v>79</v>
      </c>
      <c r="M4" s="254" t="s">
        <v>44</v>
      </c>
    </row>
    <row r="5" spans="2:13" ht="23.25" customHeight="1" x14ac:dyDescent="0.25">
      <c r="B5" s="220" t="s">
        <v>46</v>
      </c>
      <c r="C5" s="221" t="e">
        <f>+#REF!</f>
        <v>#REF!</v>
      </c>
      <c r="D5" s="222" t="e">
        <f>+#REF!</f>
        <v>#REF!</v>
      </c>
      <c r="E5" s="223" t="e">
        <f>+#REF!</f>
        <v>#REF!</v>
      </c>
      <c r="F5" s="222" t="e">
        <f>+#REF!</f>
        <v>#REF!</v>
      </c>
      <c r="G5" s="225" t="e">
        <f>+#REF!</f>
        <v>#REF!</v>
      </c>
      <c r="H5" s="255" t="e">
        <f>+G5/F5</f>
        <v>#REF!</v>
      </c>
      <c r="I5" s="222" t="e">
        <f>+F5-G5</f>
        <v>#REF!</v>
      </c>
      <c r="J5" s="222" t="e">
        <f>+#REF!</f>
        <v>#REF!</v>
      </c>
      <c r="K5" s="224" t="e">
        <f t="shared" ref="K5:K14" si="0">+J5/F5</f>
        <v>#REF!</v>
      </c>
      <c r="L5" s="225" t="e">
        <f>+#REF!</f>
        <v>#REF!</v>
      </c>
      <c r="M5" s="224">
        <f>+IF(ISERROR(L5/F5),0,L5/F5)</f>
        <v>0</v>
      </c>
    </row>
    <row r="6" spans="2:13" ht="25.5" customHeight="1" x14ac:dyDescent="0.25">
      <c r="B6" s="139" t="s">
        <v>167</v>
      </c>
      <c r="C6" s="70" t="e">
        <f>+#REF!</f>
        <v>#REF!</v>
      </c>
      <c r="D6" s="215" t="e">
        <f>+#REF!</f>
        <v>#REF!</v>
      </c>
      <c r="E6" s="216" t="e">
        <f>+#REF!</f>
        <v>#REF!</v>
      </c>
      <c r="F6" s="215" t="e">
        <f>+#REF!</f>
        <v>#REF!</v>
      </c>
      <c r="G6" s="218" t="e">
        <f>+#REF!</f>
        <v>#REF!</v>
      </c>
      <c r="H6" s="219" t="e">
        <f t="shared" ref="H6:H18" si="1">+G6/F6</f>
        <v>#REF!</v>
      </c>
      <c r="I6" s="215" t="e">
        <f t="shared" ref="I6:I18" si="2">+F6-G6</f>
        <v>#REF!</v>
      </c>
      <c r="J6" s="215" t="e">
        <f>+#REF!</f>
        <v>#REF!</v>
      </c>
      <c r="K6" s="217" t="e">
        <f t="shared" si="0"/>
        <v>#REF!</v>
      </c>
      <c r="L6" s="218" t="e">
        <f>+#REF!</f>
        <v>#REF!</v>
      </c>
      <c r="M6" s="217">
        <f t="shared" ref="M6:M17" si="3">+IF(ISERROR(L6/F6),0,L6/F6)</f>
        <v>0</v>
      </c>
    </row>
    <row r="7" spans="2:13" ht="27" customHeight="1" x14ac:dyDescent="0.25">
      <c r="B7" s="139" t="s">
        <v>67</v>
      </c>
      <c r="C7" s="70" t="e">
        <f>+#REF!</f>
        <v>#REF!</v>
      </c>
      <c r="D7" s="215" t="e">
        <f>+#REF!</f>
        <v>#REF!</v>
      </c>
      <c r="E7" s="216" t="e">
        <f>+#REF!</f>
        <v>#REF!</v>
      </c>
      <c r="F7" s="215" t="e">
        <f>+#REF!</f>
        <v>#REF!</v>
      </c>
      <c r="G7" s="218" t="e">
        <f>+#REF!</f>
        <v>#REF!</v>
      </c>
      <c r="H7" s="219" t="e">
        <f t="shared" si="1"/>
        <v>#REF!</v>
      </c>
      <c r="I7" s="215" t="e">
        <f t="shared" si="2"/>
        <v>#REF!</v>
      </c>
      <c r="J7" s="215" t="e">
        <f>+#REF!</f>
        <v>#REF!</v>
      </c>
      <c r="K7" s="217" t="e">
        <f t="shared" si="0"/>
        <v>#REF!</v>
      </c>
      <c r="L7" s="218" t="e">
        <f>+#REF!</f>
        <v>#REF!</v>
      </c>
      <c r="M7" s="217">
        <f t="shared" si="3"/>
        <v>0</v>
      </c>
    </row>
    <row r="8" spans="2:13" ht="40.5" customHeight="1" x14ac:dyDescent="0.25">
      <c r="B8" s="139" t="e">
        <f>+#REF!</f>
        <v>#REF!</v>
      </c>
      <c r="C8" s="70" t="e">
        <f>+#REF!</f>
        <v>#REF!</v>
      </c>
      <c r="D8" s="215" t="e">
        <f>+#REF!</f>
        <v>#REF!</v>
      </c>
      <c r="E8" s="216" t="e">
        <f>+#REF!</f>
        <v>#REF!</v>
      </c>
      <c r="F8" s="215" t="e">
        <f>+#REF!</f>
        <v>#REF!</v>
      </c>
      <c r="G8" s="218" t="e">
        <f>+#REF!</f>
        <v>#REF!</v>
      </c>
      <c r="H8" s="219" t="e">
        <f t="shared" si="1"/>
        <v>#REF!</v>
      </c>
      <c r="I8" s="215" t="e">
        <f t="shared" si="2"/>
        <v>#REF!</v>
      </c>
      <c r="J8" s="215" t="e">
        <f>+#REF!</f>
        <v>#REF!</v>
      </c>
      <c r="K8" s="217" t="e">
        <f t="shared" si="0"/>
        <v>#REF!</v>
      </c>
      <c r="L8" s="218" t="e">
        <f>+#REF!</f>
        <v>#REF!</v>
      </c>
      <c r="M8" s="217">
        <f t="shared" si="3"/>
        <v>0</v>
      </c>
    </row>
    <row r="9" spans="2:13" ht="42.75" customHeight="1" x14ac:dyDescent="0.25">
      <c r="B9" s="139" t="s">
        <v>168</v>
      </c>
      <c r="C9" s="70" t="e">
        <f>+#REF!</f>
        <v>#REF!</v>
      </c>
      <c r="D9" s="215" t="e">
        <f>+#REF!</f>
        <v>#REF!</v>
      </c>
      <c r="E9" s="216" t="e">
        <f>+#REF!</f>
        <v>#REF!</v>
      </c>
      <c r="F9" s="215" t="e">
        <f>+#REF!</f>
        <v>#REF!</v>
      </c>
      <c r="G9" s="218" t="e">
        <f>+#REF!</f>
        <v>#REF!</v>
      </c>
      <c r="H9" s="219" t="e">
        <f t="shared" si="1"/>
        <v>#REF!</v>
      </c>
      <c r="I9" s="215" t="e">
        <f t="shared" si="2"/>
        <v>#REF!</v>
      </c>
      <c r="J9" s="215" t="e">
        <f>+#REF!</f>
        <v>#REF!</v>
      </c>
      <c r="K9" s="217" t="e">
        <f t="shared" si="0"/>
        <v>#REF!</v>
      </c>
      <c r="L9" s="218" t="e">
        <f>+#REF!</f>
        <v>#REF!</v>
      </c>
      <c r="M9" s="217">
        <f t="shared" si="3"/>
        <v>0</v>
      </c>
    </row>
    <row r="10" spans="2:13" ht="42.75" customHeight="1" x14ac:dyDescent="0.25">
      <c r="B10" s="139" t="s">
        <v>377</v>
      </c>
      <c r="C10" s="70" t="e">
        <f>+#REF!</f>
        <v>#REF!</v>
      </c>
      <c r="D10" s="215" t="e">
        <f>+#REF!</f>
        <v>#REF!</v>
      </c>
      <c r="E10" s="216" t="e">
        <f>+#REF!</f>
        <v>#REF!</v>
      </c>
      <c r="F10" s="215" t="e">
        <f>+#REF!</f>
        <v>#REF!</v>
      </c>
      <c r="G10" s="218" t="e">
        <f>+#REF!</f>
        <v>#REF!</v>
      </c>
      <c r="H10" s="219" t="e">
        <f t="shared" ref="H10:H11" si="4">+G10/F10</f>
        <v>#REF!</v>
      </c>
      <c r="I10" s="215" t="e">
        <f t="shared" ref="I10:I11" si="5">+F10-G10</f>
        <v>#REF!</v>
      </c>
      <c r="J10" s="215" t="e">
        <f>+#REF!</f>
        <v>#REF!</v>
      </c>
      <c r="K10" s="217" t="e">
        <f t="shared" ref="K10:K11" si="6">+J10/F10</f>
        <v>#REF!</v>
      </c>
      <c r="L10" s="218" t="e">
        <f>+#REF!</f>
        <v>#REF!</v>
      </c>
      <c r="M10" s="217">
        <f t="shared" si="3"/>
        <v>0</v>
      </c>
    </row>
    <row r="11" spans="2:13" ht="42.75" customHeight="1" x14ac:dyDescent="0.25">
      <c r="B11" s="139" t="s">
        <v>403</v>
      </c>
      <c r="C11" s="70" t="e">
        <f>+#REF!</f>
        <v>#REF!</v>
      </c>
      <c r="D11" s="215" t="e">
        <f>+#REF!</f>
        <v>#REF!</v>
      </c>
      <c r="E11" s="216" t="e">
        <f>+#REF!</f>
        <v>#REF!</v>
      </c>
      <c r="F11" s="215" t="e">
        <f>+#REF!</f>
        <v>#REF!</v>
      </c>
      <c r="G11" s="218" t="e">
        <f>+#REF!</f>
        <v>#REF!</v>
      </c>
      <c r="H11" s="219" t="e">
        <f t="shared" si="4"/>
        <v>#REF!</v>
      </c>
      <c r="I11" s="215" t="e">
        <f t="shared" si="5"/>
        <v>#REF!</v>
      </c>
      <c r="J11" s="215" t="e">
        <f>+#REF!</f>
        <v>#REF!</v>
      </c>
      <c r="K11" s="217" t="e">
        <f t="shared" si="6"/>
        <v>#REF!</v>
      </c>
      <c r="L11" s="218" t="e">
        <f>+#REF!</f>
        <v>#REF!</v>
      </c>
      <c r="M11" s="217">
        <f t="shared" si="3"/>
        <v>0</v>
      </c>
    </row>
    <row r="12" spans="2:13" ht="28.5" customHeight="1" x14ac:dyDescent="0.25">
      <c r="B12" s="283" t="s">
        <v>84</v>
      </c>
      <c r="C12" s="284" t="e">
        <f>SUM(C5:C11)</f>
        <v>#REF!</v>
      </c>
      <c r="D12" s="284" t="e">
        <f>SUM(D5:D11)</f>
        <v>#REF!</v>
      </c>
      <c r="E12" s="284" t="e">
        <f>SUM(E5:E11)</f>
        <v>#REF!</v>
      </c>
      <c r="F12" s="284" t="e">
        <f>SUM(F5:F11)</f>
        <v>#REF!</v>
      </c>
      <c r="G12" s="284" t="e">
        <f>SUM(G5:G11)</f>
        <v>#REF!</v>
      </c>
      <c r="H12" s="285" t="e">
        <f t="shared" si="1"/>
        <v>#REF!</v>
      </c>
      <c r="I12" s="286" t="e">
        <f>SUM(I5:I11)</f>
        <v>#REF!</v>
      </c>
      <c r="J12" s="286" t="e">
        <f>SUM(J5:J11)</f>
        <v>#REF!</v>
      </c>
      <c r="K12" s="285" t="e">
        <f t="shared" si="0"/>
        <v>#REF!</v>
      </c>
      <c r="L12" s="287" t="e">
        <f>SUM(L5:L11)</f>
        <v>#REF!</v>
      </c>
      <c r="M12" s="285">
        <f>+IF(ISERROR(L12/F12),0,L12/F12)</f>
        <v>0</v>
      </c>
    </row>
    <row r="13" spans="2:13" ht="21.75" customHeight="1" x14ac:dyDescent="0.25">
      <c r="B13" s="71" t="s">
        <v>48</v>
      </c>
      <c r="C13" s="70" t="e">
        <f>+#REF!</f>
        <v>#REF!</v>
      </c>
      <c r="D13" s="215" t="e">
        <f>+#REF!</f>
        <v>#REF!</v>
      </c>
      <c r="E13" s="215" t="e">
        <f>+#REF!</f>
        <v>#REF!</v>
      </c>
      <c r="F13" s="215" t="e">
        <f>+#REF!</f>
        <v>#REF!</v>
      </c>
      <c r="G13" s="218" t="e">
        <f>+#REF!</f>
        <v>#REF!</v>
      </c>
      <c r="H13" s="219" t="e">
        <f t="shared" si="1"/>
        <v>#REF!</v>
      </c>
      <c r="I13" s="215" t="e">
        <f t="shared" si="2"/>
        <v>#REF!</v>
      </c>
      <c r="J13" s="215" t="e">
        <f>+#REF!</f>
        <v>#REF!</v>
      </c>
      <c r="K13" s="219" t="e">
        <f t="shared" si="0"/>
        <v>#REF!</v>
      </c>
      <c r="L13" s="218" t="e">
        <f>+#REF!</f>
        <v>#REF!</v>
      </c>
      <c r="M13" s="219">
        <f t="shared" si="3"/>
        <v>0</v>
      </c>
    </row>
    <row r="14" spans="2:13" ht="24" customHeight="1" x14ac:dyDescent="0.25">
      <c r="B14" s="293" t="s">
        <v>81</v>
      </c>
      <c r="C14" s="294" t="e">
        <f>+C13</f>
        <v>#REF!</v>
      </c>
      <c r="D14" s="295" t="e">
        <f>+D13</f>
        <v>#REF!</v>
      </c>
      <c r="E14" s="295" t="e">
        <f>+E13</f>
        <v>#REF!</v>
      </c>
      <c r="F14" s="295" t="e">
        <f>+F13</f>
        <v>#REF!</v>
      </c>
      <c r="G14" s="296" t="e">
        <f>+G13</f>
        <v>#REF!</v>
      </c>
      <c r="H14" s="297" t="e">
        <f t="shared" si="1"/>
        <v>#REF!</v>
      </c>
      <c r="I14" s="295" t="e">
        <f t="shared" si="2"/>
        <v>#REF!</v>
      </c>
      <c r="J14" s="295" t="e">
        <f>+J13</f>
        <v>#REF!</v>
      </c>
      <c r="K14" s="297" t="e">
        <f t="shared" si="0"/>
        <v>#REF!</v>
      </c>
      <c r="L14" s="296" t="e">
        <f>+L13</f>
        <v>#REF!</v>
      </c>
      <c r="M14" s="297">
        <f t="shared" si="3"/>
        <v>0</v>
      </c>
    </row>
    <row r="15" spans="2:13" ht="33" customHeight="1" x14ac:dyDescent="0.25">
      <c r="B15" s="288" t="s">
        <v>276</v>
      </c>
      <c r="C15" s="289" t="e">
        <f>+C12+C14</f>
        <v>#REF!</v>
      </c>
      <c r="D15" s="290" t="e">
        <f>+D12+D14</f>
        <v>#REF!</v>
      </c>
      <c r="E15" s="290" t="e">
        <f>+E12+E14</f>
        <v>#REF!</v>
      </c>
      <c r="F15" s="290" t="e">
        <f>+F12+F14</f>
        <v>#REF!</v>
      </c>
      <c r="G15" s="291" t="e">
        <f>+G12+G14</f>
        <v>#REF!</v>
      </c>
      <c r="H15" s="292" t="e">
        <f t="shared" si="1"/>
        <v>#REF!</v>
      </c>
      <c r="I15" s="290" t="e">
        <f t="shared" si="2"/>
        <v>#REF!</v>
      </c>
      <c r="J15" s="290" t="e">
        <f>+J12+J14</f>
        <v>#REF!</v>
      </c>
      <c r="K15" s="292" t="e">
        <f>+J15/F15</f>
        <v>#REF!</v>
      </c>
      <c r="L15" s="291" t="e">
        <f>+L12+L14</f>
        <v>#REF!</v>
      </c>
      <c r="M15" s="292">
        <f t="shared" si="3"/>
        <v>0</v>
      </c>
    </row>
    <row r="16" spans="2:13" ht="35.25" customHeight="1" x14ac:dyDescent="0.25">
      <c r="B16" s="243" t="s">
        <v>278</v>
      </c>
      <c r="C16" s="244">
        <f>+'CONSOLIDADO '!B17</f>
        <v>0</v>
      </c>
      <c r="D16" s="245">
        <f>+'CONSOLIDADO '!F18</f>
        <v>0</v>
      </c>
      <c r="E16" s="245">
        <v>0</v>
      </c>
      <c r="F16" s="246">
        <f>+D16-E16</f>
        <v>0</v>
      </c>
      <c r="G16" s="245">
        <f>+'CONSOLIDADO '!G17</f>
        <v>0</v>
      </c>
      <c r="H16" s="247">
        <f>+IF(ISERROR(G16/F16),0,G16/F16)</f>
        <v>0</v>
      </c>
      <c r="I16" s="246">
        <f t="shared" si="2"/>
        <v>0</v>
      </c>
      <c r="J16" s="246">
        <f>+'CONSOLIDADO '!J18</f>
        <v>0</v>
      </c>
      <c r="K16" s="247">
        <f>+IF(ISERROR(J16/D16),0,J16/D16)</f>
        <v>0</v>
      </c>
      <c r="L16" s="245">
        <f>+'CONSOLIDADO '!M18</f>
        <v>0</v>
      </c>
      <c r="M16" s="247">
        <f t="shared" si="3"/>
        <v>0</v>
      </c>
    </row>
    <row r="17" spans="2:13" ht="20.25" customHeight="1" thickBot="1" x14ac:dyDescent="0.3">
      <c r="B17" s="293" t="s">
        <v>277</v>
      </c>
      <c r="C17" s="294">
        <f>+C16</f>
        <v>0</v>
      </c>
      <c r="D17" s="295">
        <f t="shared" ref="D17:J17" si="7">+D16</f>
        <v>0</v>
      </c>
      <c r="E17" s="295">
        <f t="shared" si="7"/>
        <v>0</v>
      </c>
      <c r="F17" s="295">
        <f t="shared" si="7"/>
        <v>0</v>
      </c>
      <c r="G17" s="296">
        <f>+G16</f>
        <v>0</v>
      </c>
      <c r="H17" s="297">
        <f>+IF(ISERROR(G17/F17),0,G17/F17)</f>
        <v>0</v>
      </c>
      <c r="I17" s="295">
        <f t="shared" si="2"/>
        <v>0</v>
      </c>
      <c r="J17" s="295">
        <f t="shared" si="7"/>
        <v>0</v>
      </c>
      <c r="K17" s="297">
        <f>+IF(ISERROR(J17/D17),0,J17/D17)</f>
        <v>0</v>
      </c>
      <c r="L17" s="296">
        <f>+L16</f>
        <v>0</v>
      </c>
      <c r="M17" s="297">
        <f t="shared" si="3"/>
        <v>0</v>
      </c>
    </row>
    <row r="18" spans="2:13" ht="24.75" customHeight="1" thickBot="1" x14ac:dyDescent="0.3">
      <c r="B18" s="256" t="s">
        <v>282</v>
      </c>
      <c r="C18" s="257" t="e">
        <f>+C15+C17</f>
        <v>#REF!</v>
      </c>
      <c r="D18" s="258" t="e">
        <f t="shared" ref="D18:J18" si="8">+D15+D17</f>
        <v>#REF!</v>
      </c>
      <c r="E18" s="258" t="e">
        <f t="shared" si="8"/>
        <v>#REF!</v>
      </c>
      <c r="F18" s="258" t="e">
        <f t="shared" si="8"/>
        <v>#REF!</v>
      </c>
      <c r="G18" s="259" t="e">
        <f>+G15+G17</f>
        <v>#REF!</v>
      </c>
      <c r="H18" s="260" t="e">
        <f t="shared" si="1"/>
        <v>#REF!</v>
      </c>
      <c r="I18" s="258" t="e">
        <f t="shared" si="2"/>
        <v>#REF!</v>
      </c>
      <c r="J18" s="258" t="e">
        <f t="shared" si="8"/>
        <v>#REF!</v>
      </c>
      <c r="K18" s="260" t="e">
        <f>+J18/F18</f>
        <v>#REF!</v>
      </c>
      <c r="L18" s="259" t="e">
        <f>+L15+L17</f>
        <v>#REF!</v>
      </c>
      <c r="M18" s="260">
        <f>+IF(ISERROR(L18/F18),0,L18/F18)</f>
        <v>0</v>
      </c>
    </row>
    <row r="21" spans="2:13" x14ac:dyDescent="0.25">
      <c r="C21" s="250"/>
      <c r="E21" s="240"/>
    </row>
    <row r="22" spans="2:13" x14ac:dyDescent="0.25">
      <c r="C22" s="278"/>
      <c r="L22" s="41"/>
    </row>
    <row r="23" spans="2:13" x14ac:dyDescent="0.25">
      <c r="E23" s="240"/>
      <c r="L23" s="8"/>
    </row>
    <row r="25" spans="2:13" x14ac:dyDescent="0.25">
      <c r="E25" s="240"/>
    </row>
  </sheetData>
  <mergeCells count="1">
    <mergeCell ref="B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49"/>
      <c r="B1" s="1149"/>
      <c r="C1" s="1149"/>
      <c r="D1" s="1149"/>
      <c r="E1" s="1149"/>
      <c r="F1" s="1149"/>
      <c r="G1" s="1149"/>
      <c r="H1" s="1149"/>
      <c r="I1" s="1149"/>
      <c r="J1" s="1149"/>
      <c r="K1" s="1149"/>
      <c r="L1" s="1149"/>
      <c r="M1" s="1149"/>
      <c r="N1" s="1149"/>
      <c r="O1" s="1149"/>
    </row>
    <row r="2" spans="1:17" ht="29.25" customHeight="1" x14ac:dyDescent="0.25">
      <c r="A2" s="1156">
        <f>+'POR DIRECCIONES'!A4:P4</f>
        <v>46112</v>
      </c>
      <c r="B2" s="1157"/>
      <c r="C2" s="1157"/>
      <c r="D2" s="1157"/>
      <c r="E2" s="1157"/>
      <c r="F2" s="1157"/>
      <c r="G2" s="1157"/>
      <c r="H2" s="1157"/>
      <c r="I2" s="1157"/>
      <c r="J2" s="1157"/>
      <c r="K2" s="1157"/>
      <c r="L2" s="1158"/>
    </row>
    <row r="3" spans="1:17" ht="15" customHeight="1" x14ac:dyDescent="0.25">
      <c r="A3" s="1159" t="s">
        <v>407</v>
      </c>
      <c r="B3" s="1160"/>
      <c r="C3" s="1160"/>
      <c r="D3" s="1160"/>
      <c r="E3" s="1160"/>
      <c r="F3" s="1160"/>
      <c r="G3" s="1160"/>
      <c r="H3" s="1160"/>
      <c r="I3" s="1160"/>
      <c r="J3" s="1160"/>
      <c r="K3" s="1160"/>
      <c r="L3" s="1161"/>
    </row>
    <row r="4" spans="1:17" ht="15" customHeight="1" x14ac:dyDescent="0.25">
      <c r="A4" s="1162"/>
      <c r="B4" s="1163"/>
      <c r="C4" s="1163"/>
      <c r="D4" s="1163"/>
      <c r="E4" s="1163"/>
      <c r="F4" s="1163"/>
      <c r="G4" s="1163"/>
      <c r="H4" s="1163"/>
      <c r="I4" s="1163"/>
      <c r="J4" s="1163"/>
      <c r="K4" s="1163"/>
      <c r="L4" s="1164"/>
    </row>
    <row r="5" spans="1:17" ht="39" customHeight="1" x14ac:dyDescent="0.25">
      <c r="A5" s="370"/>
      <c r="J5" s="237"/>
      <c r="K5" s="237"/>
      <c r="L5" s="371"/>
    </row>
    <row r="6" spans="1:17" ht="45.75" customHeight="1" x14ac:dyDescent="0.25">
      <c r="A6" s="1150" t="s">
        <v>316</v>
      </c>
      <c r="B6" s="1151"/>
      <c r="C6" s="1151"/>
      <c r="D6" s="1151"/>
      <c r="E6" s="1151"/>
      <c r="F6" s="1151"/>
      <c r="G6" s="1151"/>
      <c r="H6" s="1151"/>
      <c r="I6" s="1151"/>
      <c r="J6" s="1151"/>
      <c r="K6" s="1151"/>
      <c r="L6" s="1152"/>
      <c r="Q6" s="118"/>
    </row>
    <row r="7" spans="1:17" ht="23.25" customHeight="1" x14ac:dyDescent="0.25">
      <c r="A7" s="1150" t="s">
        <v>317</v>
      </c>
      <c r="B7" s="1151"/>
      <c r="C7" s="1151"/>
      <c r="D7" s="1151"/>
      <c r="E7" s="1151"/>
      <c r="F7" s="1151"/>
      <c r="G7" s="1151"/>
      <c r="H7" s="1151"/>
      <c r="I7" s="1151"/>
      <c r="J7" s="1151"/>
      <c r="K7" s="1151"/>
      <c r="L7" s="1152"/>
      <c r="Q7" s="118"/>
    </row>
    <row r="8" spans="1:17" ht="129" customHeight="1" x14ac:dyDescent="0.25">
      <c r="A8" s="1150" t="s">
        <v>318</v>
      </c>
      <c r="B8" s="1151"/>
      <c r="C8" s="1151"/>
      <c r="D8" s="1151"/>
      <c r="E8" s="1151"/>
      <c r="F8" s="1151"/>
      <c r="G8" s="1151"/>
      <c r="H8" s="1151"/>
      <c r="I8" s="1151"/>
      <c r="J8" s="1151"/>
      <c r="K8" s="1151"/>
      <c r="L8" s="1152"/>
    </row>
    <row r="9" spans="1:17" ht="125.25" customHeight="1" x14ac:dyDescent="0.25">
      <c r="A9" s="1150" t="s">
        <v>319</v>
      </c>
      <c r="B9" s="1151"/>
      <c r="C9" s="1151"/>
      <c r="D9" s="1151"/>
      <c r="E9" s="1151"/>
      <c r="F9" s="1151"/>
      <c r="G9" s="1151"/>
      <c r="H9" s="1151"/>
      <c r="I9" s="1151"/>
      <c r="J9" s="1151"/>
      <c r="K9" s="1151"/>
      <c r="L9" s="1152"/>
    </row>
    <row r="10" spans="1:17" ht="69.75" customHeight="1" x14ac:dyDescent="0.25">
      <c r="A10" s="1150" t="s">
        <v>320</v>
      </c>
      <c r="B10" s="1151"/>
      <c r="C10" s="1151"/>
      <c r="D10" s="1151"/>
      <c r="E10" s="1151"/>
      <c r="F10" s="1151"/>
      <c r="G10" s="1151"/>
      <c r="H10" s="1151"/>
      <c r="I10" s="1151"/>
      <c r="J10" s="1151"/>
      <c r="K10" s="1151"/>
      <c r="L10" s="1152"/>
    </row>
    <row r="11" spans="1:17" ht="42" customHeight="1" x14ac:dyDescent="0.25">
      <c r="A11" s="1150" t="s">
        <v>408</v>
      </c>
      <c r="B11" s="1151"/>
      <c r="C11" s="1151"/>
      <c r="D11" s="1151"/>
      <c r="E11" s="1151"/>
      <c r="F11" s="1151"/>
      <c r="G11" s="1151"/>
      <c r="H11" s="1151"/>
      <c r="I11" s="1151"/>
      <c r="J11" s="1151"/>
      <c r="K11" s="1151"/>
      <c r="L11" s="1152"/>
    </row>
    <row r="12" spans="1:17" ht="71.25" customHeight="1" x14ac:dyDescent="0.25">
      <c r="A12" s="1150" t="s">
        <v>321</v>
      </c>
      <c r="B12" s="1151"/>
      <c r="C12" s="1151"/>
      <c r="D12" s="1151"/>
      <c r="E12" s="1151"/>
      <c r="F12" s="1151"/>
      <c r="G12" s="1151"/>
      <c r="H12" s="1151"/>
      <c r="I12" s="1151"/>
      <c r="J12" s="1151"/>
      <c r="K12" s="1151"/>
      <c r="L12" s="1152"/>
    </row>
    <row r="13" spans="1:17" ht="69" customHeight="1" x14ac:dyDescent="0.25">
      <c r="A13" s="1153" t="s">
        <v>322</v>
      </c>
      <c r="B13" s="1154"/>
      <c r="C13" s="1154"/>
      <c r="D13" s="1154"/>
      <c r="E13" s="1154"/>
      <c r="F13" s="1154"/>
      <c r="G13" s="1154"/>
      <c r="H13" s="1154"/>
      <c r="I13" s="1154"/>
      <c r="J13" s="1154"/>
      <c r="K13" s="1154"/>
      <c r="L13" s="1155"/>
    </row>
    <row r="14" spans="1:17" hidden="1" x14ac:dyDescent="0.25">
      <c r="A14" t="s">
        <v>409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1"/>
      <c r="F40" s="241"/>
      <c r="G40" s="241"/>
      <c r="H40" s="241"/>
    </row>
    <row r="41" spans="5:8" x14ac:dyDescent="0.25">
      <c r="E41" s="241"/>
      <c r="F41" s="241"/>
      <c r="G41" s="241"/>
      <c r="H41" s="241"/>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65" t="s">
        <v>97</v>
      </c>
      <c r="E2" s="1165"/>
      <c r="F2" s="1165" t="s">
        <v>238</v>
      </c>
      <c r="G2" s="1165"/>
      <c r="H2" s="1166" t="s">
        <v>285</v>
      </c>
      <c r="I2" s="1167"/>
      <c r="J2" s="1167"/>
    </row>
    <row r="3" spans="1:10" ht="25.5" customHeight="1" thickBot="1" x14ac:dyDescent="0.3">
      <c r="A3" s="275" t="s">
        <v>239</v>
      </c>
      <c r="D3" s="131" t="s">
        <v>237</v>
      </c>
      <c r="E3" s="11" t="s">
        <v>236</v>
      </c>
      <c r="F3" s="131" t="s">
        <v>237</v>
      </c>
      <c r="G3" s="11" t="s">
        <v>236</v>
      </c>
    </row>
    <row r="4" spans="1:10" x14ac:dyDescent="0.2">
      <c r="B4" s="10" t="s">
        <v>220</v>
      </c>
      <c r="C4" s="274">
        <v>861993</v>
      </c>
      <c r="D4" s="273">
        <v>0</v>
      </c>
      <c r="E4" s="12">
        <v>0.1</v>
      </c>
      <c r="F4" s="273">
        <v>0</v>
      </c>
      <c r="G4" s="12">
        <v>0</v>
      </c>
      <c r="J4" s="21"/>
    </row>
    <row r="5" spans="1:10" x14ac:dyDescent="0.2">
      <c r="B5" s="10" t="s">
        <v>235</v>
      </c>
      <c r="C5" s="274">
        <v>863051.66122291004</v>
      </c>
      <c r="D5" s="273">
        <v>0.2</v>
      </c>
      <c r="E5" s="12">
        <v>0.5</v>
      </c>
      <c r="F5" s="273">
        <v>0.2</v>
      </c>
      <c r="G5" s="12">
        <v>1.0639230827073756E-2</v>
      </c>
      <c r="J5" s="21"/>
    </row>
    <row r="6" spans="1:10" x14ac:dyDescent="0.2">
      <c r="B6" s="10"/>
      <c r="C6" s="274"/>
      <c r="D6" s="273"/>
      <c r="E6" s="12"/>
      <c r="F6" s="273"/>
      <c r="G6" s="12"/>
      <c r="J6" s="21"/>
    </row>
    <row r="7" spans="1:10" x14ac:dyDescent="0.2">
      <c r="B7" s="10"/>
      <c r="C7" s="274"/>
      <c r="D7" s="273"/>
      <c r="E7" s="12"/>
      <c r="F7" s="273"/>
      <c r="G7" s="12"/>
    </row>
    <row r="8" spans="1:10" x14ac:dyDescent="0.2">
      <c r="B8" s="10"/>
      <c r="C8" s="274"/>
      <c r="D8" s="273"/>
      <c r="E8" s="232"/>
      <c r="F8" s="273"/>
      <c r="G8" s="232"/>
      <c r="H8" s="40"/>
    </row>
    <row r="9" spans="1:10" x14ac:dyDescent="0.2">
      <c r="B9" s="10"/>
      <c r="C9" s="274"/>
      <c r="D9" s="273"/>
      <c r="E9" s="12"/>
      <c r="F9" s="273"/>
      <c r="G9" s="12"/>
      <c r="H9" s="40"/>
    </row>
    <row r="10" spans="1:10" x14ac:dyDescent="0.2">
      <c r="B10" s="10"/>
      <c r="C10" s="274"/>
      <c r="D10" s="273"/>
      <c r="E10" s="12"/>
      <c r="F10" s="273"/>
      <c r="G10" s="12"/>
    </row>
    <row r="11" spans="1:10" x14ac:dyDescent="0.2">
      <c r="B11" s="10"/>
      <c r="C11" s="274"/>
      <c r="D11" s="273"/>
      <c r="E11" s="12"/>
      <c r="F11" s="273"/>
      <c r="G11" s="12"/>
    </row>
    <row r="12" spans="1:10" x14ac:dyDescent="0.2">
      <c r="B12" s="10"/>
      <c r="C12" s="274"/>
      <c r="D12" s="273"/>
      <c r="E12" s="12"/>
      <c r="F12" s="273"/>
      <c r="G12" s="12"/>
      <c r="J12" s="137"/>
    </row>
    <row r="13" spans="1:10" x14ac:dyDescent="0.2">
      <c r="B13" s="10"/>
      <c r="C13" s="274"/>
      <c r="D13" s="273"/>
      <c r="E13" s="12"/>
      <c r="F13" s="273"/>
      <c r="G13" s="12"/>
      <c r="H13" s="40"/>
    </row>
    <row r="14" spans="1:10" ht="12" customHeight="1" x14ac:dyDescent="0.2">
      <c r="B14" s="10"/>
      <c r="C14" s="274"/>
      <c r="D14" s="273"/>
      <c r="E14" s="12"/>
      <c r="F14" s="273"/>
      <c r="G14" s="12"/>
    </row>
    <row r="15" spans="1:10" ht="15" x14ac:dyDescent="0.2">
      <c r="B15" s="10"/>
      <c r="C15" s="274"/>
      <c r="D15" s="273"/>
      <c r="E15" s="12"/>
      <c r="F15" s="273"/>
      <c r="G15" s="249"/>
    </row>
    <row r="16" spans="1:10" x14ac:dyDescent="0.2">
      <c r="C16" s="40"/>
      <c r="J16" s="132" t="s">
        <v>238</v>
      </c>
    </row>
    <row r="17" spans="1:16" ht="15.75" customHeight="1" x14ac:dyDescent="0.2"/>
    <row r="18" spans="1:16" ht="15.75" customHeight="1" x14ac:dyDescent="0.2">
      <c r="J18" s="491"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65" t="s">
        <v>97</v>
      </c>
      <c r="E27" s="1165"/>
      <c r="F27" s="1165" t="s">
        <v>238</v>
      </c>
      <c r="G27" s="1165"/>
    </row>
    <row r="28" spans="1:16" ht="15.75" thickBot="1" x14ac:dyDescent="0.3">
      <c r="A28" s="275" t="s">
        <v>391</v>
      </c>
      <c r="D28" s="131" t="s">
        <v>237</v>
      </c>
      <c r="E28" s="11" t="s">
        <v>236</v>
      </c>
      <c r="F28" s="131" t="s">
        <v>237</v>
      </c>
      <c r="G28" s="11" t="s">
        <v>236</v>
      </c>
    </row>
    <row r="29" spans="1:16" ht="15" x14ac:dyDescent="0.25">
      <c r="B29" s="10" t="s">
        <v>220</v>
      </c>
      <c r="C29" s="274">
        <v>208122</v>
      </c>
      <c r="D29" s="273">
        <v>0.38</v>
      </c>
      <c r="E29" s="12">
        <v>0.03</v>
      </c>
      <c r="F29" s="273">
        <v>0</v>
      </c>
      <c r="G29" s="12">
        <v>0</v>
      </c>
      <c r="H29" s="307" t="s">
        <v>390</v>
      </c>
      <c r="I29" s="308"/>
      <c r="J29" s="308"/>
      <c r="K29" s="308"/>
      <c r="L29" s="308"/>
      <c r="M29" s="308"/>
      <c r="N29" s="308"/>
      <c r="O29" s="308"/>
      <c r="P29" s="308"/>
    </row>
    <row r="30" spans="1:16" ht="15" x14ac:dyDescent="0.25">
      <c r="B30" s="10" t="s">
        <v>402</v>
      </c>
      <c r="C30" s="274">
        <v>209181.18628291003</v>
      </c>
      <c r="D30" s="273">
        <v>0.5</v>
      </c>
      <c r="E30" s="12">
        <v>0.09</v>
      </c>
      <c r="F30" s="273">
        <v>0.02</v>
      </c>
      <c r="G30" s="12">
        <v>1.3554658003028977E-2</v>
      </c>
      <c r="H30" s="307"/>
      <c r="I30" s="308"/>
      <c r="J30" s="308"/>
      <c r="K30" s="308"/>
      <c r="L30" s="308"/>
      <c r="M30" s="308"/>
      <c r="N30" s="308"/>
      <c r="O30" s="308"/>
      <c r="P30" s="308"/>
    </row>
    <row r="31" spans="1:16" ht="15" x14ac:dyDescent="0.25">
      <c r="B31" s="10"/>
      <c r="C31" s="274"/>
      <c r="D31" s="273"/>
      <c r="E31" s="12"/>
      <c r="F31" s="273"/>
      <c r="G31" s="12"/>
      <c r="H31" s="307"/>
      <c r="I31" s="308"/>
      <c r="J31" s="308"/>
      <c r="K31" s="308"/>
      <c r="L31" s="308"/>
      <c r="M31" s="308"/>
      <c r="N31" s="308"/>
      <c r="O31" s="308"/>
      <c r="P31" s="308"/>
    </row>
    <row r="32" spans="1:16" x14ac:dyDescent="0.2">
      <c r="B32" s="10"/>
      <c r="C32" s="274"/>
      <c r="D32" s="273"/>
      <c r="E32" s="12"/>
      <c r="F32" s="273"/>
      <c r="G32" s="12"/>
    </row>
    <row r="33" spans="2:9" x14ac:dyDescent="0.2">
      <c r="B33" s="10"/>
      <c r="C33" s="274"/>
      <c r="D33" s="273"/>
      <c r="E33" s="12"/>
      <c r="F33" s="273"/>
      <c r="G33" s="12"/>
    </row>
    <row r="34" spans="2:9" x14ac:dyDescent="0.2">
      <c r="B34" s="10"/>
      <c r="C34" s="274"/>
      <c r="D34" s="273"/>
      <c r="E34" s="12"/>
      <c r="F34" s="273"/>
      <c r="G34" s="12"/>
      <c r="I34" s="132"/>
    </row>
    <row r="35" spans="2:9" x14ac:dyDescent="0.2">
      <c r="B35" s="10"/>
      <c r="C35" s="274"/>
      <c r="D35" s="273"/>
      <c r="E35" s="12"/>
      <c r="F35" s="273"/>
      <c r="G35" s="12"/>
    </row>
    <row r="36" spans="2:9" x14ac:dyDescent="0.2">
      <c r="B36" s="10"/>
      <c r="C36" s="274"/>
      <c r="D36" s="273"/>
      <c r="E36" s="12"/>
      <c r="F36" s="273"/>
      <c r="G36" s="12"/>
      <c r="I36" s="40"/>
    </row>
    <row r="37" spans="2:9" x14ac:dyDescent="0.2">
      <c r="B37" s="10"/>
      <c r="C37" s="274"/>
      <c r="D37" s="273"/>
      <c r="E37" s="12"/>
      <c r="F37" s="273"/>
      <c r="G37" s="12"/>
      <c r="H37" s="40"/>
      <c r="I37" s="40"/>
    </row>
    <row r="38" spans="2:9" x14ac:dyDescent="0.2">
      <c r="B38" s="10"/>
      <c r="C38" s="274"/>
      <c r="D38" s="273"/>
      <c r="E38" s="12"/>
      <c r="F38" s="273"/>
      <c r="G38" s="12"/>
    </row>
    <row r="39" spans="2:9" x14ac:dyDescent="0.2">
      <c r="B39" s="10"/>
      <c r="C39" s="274"/>
      <c r="D39" s="273"/>
      <c r="E39" s="12"/>
      <c r="F39" s="273"/>
      <c r="G39" s="12"/>
    </row>
    <row r="40" spans="2:9" x14ac:dyDescent="0.2">
      <c r="B40" s="10"/>
      <c r="C40" s="274"/>
      <c r="D40" s="273"/>
      <c r="E40" s="12"/>
      <c r="F40" s="273"/>
      <c r="G40" s="12"/>
    </row>
    <row r="41" spans="2:9" x14ac:dyDescent="0.2">
      <c r="B41" s="10"/>
      <c r="C41" s="274"/>
      <c r="D41" s="273"/>
      <c r="E41" s="12"/>
      <c r="F41" s="273"/>
      <c r="G41" s="12"/>
    </row>
    <row r="42" spans="2:9" x14ac:dyDescent="0.2">
      <c r="B42" s="10"/>
      <c r="C42" s="274"/>
      <c r="D42" s="273"/>
      <c r="E42" s="12"/>
      <c r="F42" s="273"/>
      <c r="G42" s="12"/>
    </row>
    <row r="43" spans="2:9" ht="15.75" customHeight="1" x14ac:dyDescent="0.2">
      <c r="B43" s="10"/>
      <c r="C43" s="274"/>
      <c r="D43" s="273"/>
      <c r="E43" s="249"/>
      <c r="F43" s="273"/>
      <c r="G43" s="249"/>
    </row>
    <row r="44" spans="2:9" ht="5.25" customHeight="1" x14ac:dyDescent="0.2"/>
    <row r="45" spans="2:9" x14ac:dyDescent="0.2">
      <c r="C45" s="40"/>
    </row>
    <row r="58" spans="1:12" ht="15" customHeight="1" thickBot="1" x14ac:dyDescent="0.25">
      <c r="C58" s="20"/>
      <c r="D58" s="1165" t="s">
        <v>97</v>
      </c>
      <c r="E58" s="1165"/>
      <c r="F58" s="1165" t="s">
        <v>238</v>
      </c>
      <c r="G58" s="1165"/>
    </row>
    <row r="59" spans="1:12" ht="15.75" thickBot="1" x14ac:dyDescent="0.3">
      <c r="A59" s="275" t="s">
        <v>392</v>
      </c>
      <c r="D59" s="131" t="s">
        <v>237</v>
      </c>
      <c r="E59" s="11" t="s">
        <v>236</v>
      </c>
      <c r="F59" s="131" t="s">
        <v>237</v>
      </c>
      <c r="G59" s="11" t="s">
        <v>236</v>
      </c>
    </row>
    <row r="60" spans="1:12" ht="15" x14ac:dyDescent="0.25">
      <c r="B60" s="10" t="s">
        <v>220</v>
      </c>
      <c r="C60" s="274">
        <v>537791</v>
      </c>
      <c r="D60" s="273">
        <v>0.38</v>
      </c>
      <c r="E60" s="12">
        <f>+'[5]CONSOLIDADO '!J21</f>
        <v>0.9249200078204346</v>
      </c>
      <c r="F60" s="273">
        <v>0</v>
      </c>
      <c r="G60" s="12">
        <f>+'[5]ALERTAS DIRECCIONES'!P27</f>
        <v>0.48251737703203379</v>
      </c>
      <c r="H60" s="307" t="s">
        <v>389</v>
      </c>
      <c r="I60" s="308"/>
      <c r="J60" s="308"/>
      <c r="K60" s="308"/>
      <c r="L60" s="132"/>
    </row>
    <row r="61" spans="1:12" ht="15" x14ac:dyDescent="0.25">
      <c r="B61" s="10" t="s">
        <v>402</v>
      </c>
      <c r="C61" s="274">
        <v>537791</v>
      </c>
      <c r="D61" s="273">
        <v>0.5</v>
      </c>
      <c r="E61" s="12">
        <v>0.53554127002633001</v>
      </c>
      <c r="F61" s="273">
        <v>0.02</v>
      </c>
      <c r="G61" s="353">
        <v>4.4816979959852307E-3</v>
      </c>
      <c r="H61" s="307"/>
      <c r="I61" s="308"/>
      <c r="J61" s="308"/>
      <c r="K61" s="308"/>
      <c r="L61" s="132"/>
    </row>
    <row r="62" spans="1:12" ht="15" x14ac:dyDescent="0.25">
      <c r="B62" s="10" t="s">
        <v>404</v>
      </c>
      <c r="C62" s="274"/>
      <c r="D62" s="273"/>
      <c r="E62" s="12"/>
      <c r="F62" s="273"/>
      <c r="G62" s="353"/>
      <c r="H62" s="307"/>
      <c r="I62" s="308"/>
      <c r="J62" s="308"/>
      <c r="K62" s="308"/>
      <c r="L62" s="132"/>
    </row>
    <row r="63" spans="1:12" x14ac:dyDescent="0.2">
      <c r="B63" s="10" t="s">
        <v>405</v>
      </c>
      <c r="C63" s="274"/>
      <c r="D63" s="273"/>
      <c r="E63" s="12"/>
      <c r="F63" s="273"/>
      <c r="G63" s="12"/>
      <c r="H63" s="40"/>
    </row>
    <row r="64" spans="1:12" x14ac:dyDescent="0.2">
      <c r="B64" s="10" t="s">
        <v>406</v>
      </c>
      <c r="C64" s="274"/>
      <c r="D64" s="273"/>
      <c r="E64" s="12"/>
      <c r="F64" s="273"/>
      <c r="G64" s="12"/>
    </row>
    <row r="65" spans="1:7" x14ac:dyDescent="0.2">
      <c r="B65" s="10" t="s">
        <v>281</v>
      </c>
      <c r="C65" s="274"/>
      <c r="D65" s="273"/>
      <c r="E65" s="12"/>
      <c r="F65" s="273"/>
      <c r="G65" s="12"/>
    </row>
    <row r="66" spans="1:7" x14ac:dyDescent="0.2">
      <c r="A66" s="40"/>
      <c r="B66" s="10" t="s">
        <v>283</v>
      </c>
      <c r="C66" s="274"/>
      <c r="D66" s="273"/>
      <c r="E66" s="12"/>
      <c r="F66" s="273"/>
      <c r="G66" s="12"/>
    </row>
    <row r="67" spans="1:7" x14ac:dyDescent="0.2">
      <c r="B67" s="10" t="s">
        <v>410</v>
      </c>
      <c r="C67" s="274"/>
      <c r="D67" s="273"/>
      <c r="E67" s="12"/>
      <c r="F67" s="273"/>
      <c r="G67" s="12"/>
    </row>
    <row r="68" spans="1:7" x14ac:dyDescent="0.2">
      <c r="B68" s="10" t="s">
        <v>411</v>
      </c>
      <c r="C68" s="274"/>
      <c r="D68" s="273"/>
      <c r="E68" s="12"/>
      <c r="F68" s="273"/>
      <c r="G68" s="12"/>
    </row>
    <row r="69" spans="1:7" x14ac:dyDescent="0.2">
      <c r="B69" s="10" t="s">
        <v>291</v>
      </c>
      <c r="C69" s="274"/>
      <c r="D69" s="273"/>
      <c r="E69" s="12"/>
      <c r="F69" s="273"/>
      <c r="G69" s="12"/>
    </row>
    <row r="70" spans="1:7" x14ac:dyDescent="0.2">
      <c r="B70" s="10" t="s">
        <v>292</v>
      </c>
      <c r="C70" s="274"/>
      <c r="D70" s="273"/>
      <c r="E70" s="12"/>
      <c r="F70" s="273"/>
      <c r="G70" s="12"/>
    </row>
    <row r="71" spans="1:7" x14ac:dyDescent="0.2">
      <c r="B71" s="10" t="s">
        <v>393</v>
      </c>
      <c r="C71" s="274"/>
      <c r="D71" s="273"/>
      <c r="E71" s="12"/>
      <c r="F71" s="273"/>
      <c r="G71" s="12"/>
    </row>
    <row r="72" spans="1:7" x14ac:dyDescent="0.2">
      <c r="B72" s="10"/>
      <c r="C72" s="274"/>
      <c r="D72" s="273"/>
      <c r="E72" s="12"/>
      <c r="F72" s="273"/>
      <c r="G72" s="12"/>
    </row>
    <row r="73" spans="1:7" x14ac:dyDescent="0.2">
      <c r="B73" s="10"/>
      <c r="C73" s="274"/>
      <c r="D73" s="273"/>
      <c r="E73" s="12"/>
      <c r="F73" s="273"/>
      <c r="G73" s="12"/>
    </row>
    <row r="74" spans="1:7" ht="15" x14ac:dyDescent="0.2">
      <c r="B74" s="10"/>
      <c r="C74" s="274"/>
      <c r="D74" s="273"/>
      <c r="E74" s="249"/>
      <c r="F74" s="273"/>
      <c r="G74" s="249"/>
    </row>
    <row r="77" spans="1:7" ht="15" x14ac:dyDescent="0.25">
      <c r="C77" s="310"/>
    </row>
    <row r="92" spans="2:14" x14ac:dyDescent="0.2">
      <c r="C92" s="9" t="s">
        <v>72</v>
      </c>
    </row>
    <row r="94" spans="2:14" ht="20.25" customHeight="1" x14ac:dyDescent="0.2">
      <c r="B94" s="408" t="s">
        <v>339</v>
      </c>
      <c r="C94" s="409" t="s">
        <v>375</v>
      </c>
      <c r="D94" s="409" t="s">
        <v>376</v>
      </c>
      <c r="E94" s="409"/>
      <c r="F94" s="409"/>
      <c r="G94" s="409"/>
      <c r="H94" s="409"/>
      <c r="I94" s="409"/>
      <c r="J94" s="409"/>
      <c r="K94" s="409"/>
      <c r="L94" s="409"/>
      <c r="M94" s="409"/>
      <c r="N94" s="492" t="s">
        <v>393</v>
      </c>
    </row>
    <row r="95" spans="2:14" ht="15.75" customHeight="1" x14ac:dyDescent="0.2">
      <c r="B95" s="410" t="s">
        <v>179</v>
      </c>
      <c r="C95" s="309">
        <v>0.38</v>
      </c>
      <c r="D95" s="309">
        <v>0.5</v>
      </c>
      <c r="E95" s="309"/>
      <c r="F95" s="309"/>
      <c r="G95" s="309"/>
      <c r="H95" s="309"/>
      <c r="I95" s="309"/>
      <c r="J95" s="309"/>
      <c r="K95" s="309"/>
      <c r="L95" s="309"/>
      <c r="M95" s="309"/>
      <c r="N95" s="119"/>
    </row>
    <row r="96" spans="2:14" ht="15.75" customHeight="1" x14ac:dyDescent="0.2">
      <c r="B96" s="566"/>
      <c r="C96" s="342"/>
      <c r="D96" s="342"/>
      <c r="E96" s="342"/>
      <c r="F96" s="343"/>
      <c r="G96" s="343"/>
      <c r="H96" s="343"/>
      <c r="I96" s="343"/>
      <c r="J96" s="343"/>
      <c r="K96" s="343"/>
      <c r="L96" s="343"/>
      <c r="M96" s="343"/>
    </row>
    <row r="97" spans="2:14" x14ac:dyDescent="0.2">
      <c r="C97" s="9" t="s">
        <v>386</v>
      </c>
    </row>
    <row r="99" spans="2:14" ht="15" x14ac:dyDescent="0.2">
      <c r="B99" s="408" t="s">
        <v>339</v>
      </c>
      <c r="C99" s="409" t="s">
        <v>375</v>
      </c>
      <c r="D99" s="409" t="s">
        <v>376</v>
      </c>
      <c r="E99" s="409" t="s">
        <v>372</v>
      </c>
      <c r="F99" s="409" t="s">
        <v>373</v>
      </c>
      <c r="G99" s="409" t="s">
        <v>286</v>
      </c>
      <c r="H99" s="409" t="s">
        <v>287</v>
      </c>
      <c r="I99" s="409" t="s">
        <v>288</v>
      </c>
      <c r="J99" s="409" t="s">
        <v>289</v>
      </c>
      <c r="K99" s="409" t="s">
        <v>290</v>
      </c>
      <c r="L99" s="409" t="s">
        <v>291</v>
      </c>
      <c r="M99" s="409" t="s">
        <v>292</v>
      </c>
      <c r="N99" s="492" t="s">
        <v>393</v>
      </c>
    </row>
    <row r="100" spans="2:14" ht="15" x14ac:dyDescent="0.2">
      <c r="B100" s="410" t="s">
        <v>179</v>
      </c>
      <c r="C100" s="309">
        <v>0</v>
      </c>
      <c r="D100" s="309">
        <v>0.02</v>
      </c>
      <c r="E100" s="309"/>
      <c r="F100" s="309"/>
      <c r="G100" s="309"/>
      <c r="H100" s="309"/>
      <c r="I100" s="309"/>
      <c r="J100" s="309"/>
      <c r="K100" s="309"/>
      <c r="L100" s="309"/>
      <c r="M100" s="309"/>
      <c r="N100" s="119"/>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37" bestFit="1" customWidth="1"/>
  </cols>
  <sheetData>
    <row r="1" spans="2:10" x14ac:dyDescent="0.25">
      <c r="B1" s="230" t="str">
        <f>+'CONSOLIDADO '!A20</f>
        <v xml:space="preserve"> Ejecución vigencia 2026. 31 Marzo de 2026</v>
      </c>
    </row>
    <row r="2" spans="2:10" ht="15" customHeight="1" thickBot="1" x14ac:dyDescent="0.3">
      <c r="D2" s="1"/>
    </row>
    <row r="3" spans="2:10" ht="25.5" customHeight="1" thickBot="1" x14ac:dyDescent="0.3">
      <c r="B3" s="1168" t="str">
        <f>+'CONSOLIDADO '!A20</f>
        <v xml:space="preserve"> Ejecución vigencia 2026. 31 Marzo de 2026</v>
      </c>
      <c r="C3" s="1169"/>
      <c r="D3" s="1169"/>
      <c r="E3" s="1169"/>
      <c r="F3" s="1169"/>
      <c r="G3" s="1169"/>
      <c r="H3" s="1169"/>
      <c r="I3" s="1169"/>
      <c r="J3" s="1170"/>
    </row>
    <row r="4" spans="2:10" ht="32.25" thickBot="1" x14ac:dyDescent="0.3">
      <c r="B4" s="516" t="s">
        <v>343</v>
      </c>
      <c r="C4" s="516" t="s">
        <v>344</v>
      </c>
      <c r="D4" s="516" t="s">
        <v>378</v>
      </c>
      <c r="E4" s="516" t="s">
        <v>345</v>
      </c>
      <c r="F4" s="519" t="s">
        <v>354</v>
      </c>
      <c r="G4" s="519" t="s">
        <v>355</v>
      </c>
      <c r="H4" s="519" t="s">
        <v>356</v>
      </c>
      <c r="I4" s="519" t="s">
        <v>357</v>
      </c>
      <c r="J4" s="519" t="s">
        <v>476</v>
      </c>
    </row>
    <row r="5" spans="2:10" ht="19.5" thickBot="1" x14ac:dyDescent="0.3">
      <c r="B5" s="1173" t="s">
        <v>374</v>
      </c>
      <c r="C5" s="229" t="s">
        <v>346</v>
      </c>
      <c r="D5" s="506">
        <f>+'CONSOLIDADO '!B13</f>
        <v>1114963.5883860001</v>
      </c>
      <c r="E5" s="507">
        <f>+'CONSOLIDADO '!F13</f>
        <v>1109254.1871040002</v>
      </c>
      <c r="F5" s="507">
        <f>+'CONSOLIDADO '!J13</f>
        <v>711522.12650585</v>
      </c>
      <c r="G5" s="228">
        <f>+F5/E5</f>
        <v>0.6414419118520216</v>
      </c>
      <c r="H5" s="507">
        <f>+'CONSOLIDADO '!M13</f>
        <v>41478.798481570004</v>
      </c>
      <c r="I5" s="228">
        <f>+H5/E5</f>
        <v>3.7393411684891915E-2</v>
      </c>
      <c r="J5" s="507" t="e">
        <f>+'CONSOLIDADO '!P13</f>
        <v>#REF!</v>
      </c>
    </row>
    <row r="6" spans="2:10" ht="19.5" thickBot="1" x14ac:dyDescent="0.3">
      <c r="B6" s="1174"/>
      <c r="C6" s="229" t="s">
        <v>349</v>
      </c>
      <c r="D6" s="506">
        <f>+'CONSOLIDADO '!B15</f>
        <v>314006.69872500002</v>
      </c>
      <c r="E6" s="507">
        <f>+'CONSOLIDADO '!F15</f>
        <v>314006.69872500002</v>
      </c>
      <c r="F6" s="507">
        <f>+'CONSOLIDADO '!J15</f>
        <v>120042.13409197998</v>
      </c>
      <c r="G6" s="228">
        <f>+F6/E6</f>
        <v>0.38229163447595804</v>
      </c>
      <c r="H6" s="507">
        <f>+'CONSOLIDADO '!M14</f>
        <v>5348.941598299999</v>
      </c>
      <c r="I6" s="228">
        <f t="shared" ref="I6:I21" si="0">+H6/E6</f>
        <v>1.703448244900177E-2</v>
      </c>
      <c r="J6" s="507" t="e">
        <f>+'CONSOLIDADO '!P15</f>
        <v>#REF!</v>
      </c>
    </row>
    <row r="7" spans="2:10" ht="19.5" thickBot="1" x14ac:dyDescent="0.3">
      <c r="B7" s="1174"/>
      <c r="C7" s="229" t="s">
        <v>347</v>
      </c>
      <c r="D7" s="506">
        <f>+'CONSOLIDADO '!B18</f>
        <v>0</v>
      </c>
      <c r="E7" s="507">
        <f>+'DATOS REGALIAS'!F18</f>
        <v>0</v>
      </c>
      <c r="F7" s="507">
        <f>+'DATOS REGALIAS'!L18</f>
        <v>0</v>
      </c>
      <c r="G7" s="228">
        <f>+IF(ISERROR(F7/E7),0,F7/E7)</f>
        <v>0</v>
      </c>
      <c r="H7" s="507">
        <f>+'DATOS REGALIAS'!L18</f>
        <v>0</v>
      </c>
      <c r="I7" s="228">
        <v>0</v>
      </c>
      <c r="J7" s="507">
        <f>+'CONSOLIDADO '!P18</f>
        <v>0</v>
      </c>
    </row>
    <row r="8" spans="2:10" ht="19.5" thickBot="1" x14ac:dyDescent="0.3">
      <c r="B8" s="1175"/>
      <c r="C8" s="281" t="s">
        <v>348</v>
      </c>
      <c r="D8" s="508">
        <f>+D5+D6+D7</f>
        <v>1428970.2871110002</v>
      </c>
      <c r="E8" s="509">
        <f>+E5+E6+E7</f>
        <v>1423260.8858290003</v>
      </c>
      <c r="F8" s="509">
        <f>+F5+F6+F7</f>
        <v>831564.26059782994</v>
      </c>
      <c r="G8" s="282">
        <f>+F8/E8</f>
        <v>0.58426692455155371</v>
      </c>
      <c r="H8" s="509">
        <f>+H5+H6+H7</f>
        <v>46827.740079870004</v>
      </c>
      <c r="I8" s="282">
        <f t="shared" si="0"/>
        <v>3.2901726272477769E-2</v>
      </c>
      <c r="J8" s="509" t="e">
        <f>+J5+J7+J6</f>
        <v>#REF!</v>
      </c>
    </row>
    <row r="9" spans="2:10" ht="39.75" customHeight="1" thickBot="1" x14ac:dyDescent="0.3">
      <c r="B9" s="1173" t="s">
        <v>350</v>
      </c>
      <c r="C9" s="229" t="s">
        <v>346</v>
      </c>
      <c r="D9" s="506" t="e">
        <f>+#REF!-#REF!</f>
        <v>#REF!</v>
      </c>
      <c r="E9" s="510" t="e">
        <f>+#REF!-#REF!</f>
        <v>#REF!</v>
      </c>
      <c r="F9" s="507" t="e">
        <f>+#REF!-#REF!</f>
        <v>#REF!</v>
      </c>
      <c r="G9" s="228" t="e">
        <f t="shared" ref="G9:G21" si="1">+F9/E9</f>
        <v>#REF!</v>
      </c>
      <c r="H9" s="507" t="e">
        <f>+#REF!-#REF!</f>
        <v>#REF!</v>
      </c>
      <c r="I9" s="228" t="e">
        <f t="shared" si="0"/>
        <v>#REF!</v>
      </c>
      <c r="J9" s="507" t="e">
        <f>+#REF!-#REF!</f>
        <v>#REF!</v>
      </c>
    </row>
    <row r="10" spans="2:10" ht="39.75" customHeight="1" thickBot="1" x14ac:dyDescent="0.3">
      <c r="B10" s="1174"/>
      <c r="C10" s="344" t="s">
        <v>387</v>
      </c>
      <c r="D10" s="506" t="e">
        <f>+#REF!</f>
        <v>#REF!</v>
      </c>
      <c r="E10" s="510" t="e">
        <f>+#REF!</f>
        <v>#REF!</v>
      </c>
      <c r="F10" s="507" t="e">
        <f>+#REF!</f>
        <v>#REF!</v>
      </c>
      <c r="G10" s="228" t="e">
        <f>+F10/E10</f>
        <v>#REF!</v>
      </c>
      <c r="H10" s="507" t="e">
        <f>+#REF!</f>
        <v>#REF!</v>
      </c>
      <c r="I10" s="228" t="e">
        <f>+H10/E10</f>
        <v>#REF!</v>
      </c>
      <c r="J10" s="507" t="e">
        <f>+#REF!</f>
        <v>#REF!</v>
      </c>
    </row>
    <row r="11" spans="2:10" ht="19.5" thickBot="1" x14ac:dyDescent="0.3">
      <c r="B11" s="1174"/>
      <c r="C11" s="229" t="s">
        <v>349</v>
      </c>
      <c r="D11" s="506" t="e">
        <f>+#REF!</f>
        <v>#REF!</v>
      </c>
      <c r="E11" s="507" t="e">
        <f>+#REF!</f>
        <v>#REF!</v>
      </c>
      <c r="F11" s="507" t="e">
        <f>+#REF!</f>
        <v>#REF!</v>
      </c>
      <c r="G11" s="228" t="e">
        <f t="shared" si="1"/>
        <v>#REF!</v>
      </c>
      <c r="H11" s="507" t="e">
        <f>+#REF!</f>
        <v>#REF!</v>
      </c>
      <c r="I11" s="228" t="e">
        <f t="shared" si="0"/>
        <v>#REF!</v>
      </c>
      <c r="J11" s="507" t="e">
        <f>+#REF!</f>
        <v>#REF!</v>
      </c>
    </row>
    <row r="12" spans="2:10" ht="19.5" thickBot="1" x14ac:dyDescent="0.3">
      <c r="B12" s="1175"/>
      <c r="C12" s="281" t="s">
        <v>348</v>
      </c>
      <c r="D12" s="508" t="e">
        <f>+D9+D10+D11</f>
        <v>#REF!</v>
      </c>
      <c r="E12" s="508" t="e">
        <f>+E9+E10+E11</f>
        <v>#REF!</v>
      </c>
      <c r="F12" s="508" t="e">
        <f>+F9+F10+F11</f>
        <v>#REF!</v>
      </c>
      <c r="G12" s="282" t="e">
        <f t="shared" si="1"/>
        <v>#REF!</v>
      </c>
      <c r="H12" s="509" t="e">
        <f>+H9+H11+H10</f>
        <v>#REF!</v>
      </c>
      <c r="I12" s="282" t="e">
        <f>+H12/E12</f>
        <v>#REF!</v>
      </c>
      <c r="J12" s="508" t="e">
        <f>+J9+J11+J10</f>
        <v>#REF!</v>
      </c>
    </row>
    <row r="13" spans="2:10" ht="19.5" thickBot="1" x14ac:dyDescent="0.3">
      <c r="B13" s="1173" t="s">
        <v>351</v>
      </c>
      <c r="C13" s="229" t="s">
        <v>346</v>
      </c>
      <c r="D13" s="506" t="e">
        <f>+#REF!</f>
        <v>#REF!</v>
      </c>
      <c r="E13" s="507" t="e">
        <f>+#REF!</f>
        <v>#REF!</v>
      </c>
      <c r="F13" s="507" t="e">
        <f>+#REF!</f>
        <v>#REF!</v>
      </c>
      <c r="G13" s="228" t="e">
        <f t="shared" si="1"/>
        <v>#REF!</v>
      </c>
      <c r="H13" s="507" t="e">
        <f>+#REF!</f>
        <v>#REF!</v>
      </c>
      <c r="I13" s="228" t="e">
        <f t="shared" si="0"/>
        <v>#REF!</v>
      </c>
      <c r="J13" s="507" t="e">
        <f>+#REF!</f>
        <v>#REF!</v>
      </c>
    </row>
    <row r="14" spans="2:10" ht="19.5" thickBot="1" x14ac:dyDescent="0.3">
      <c r="B14" s="1174"/>
      <c r="C14" s="229" t="s">
        <v>349</v>
      </c>
      <c r="D14" s="506" t="e">
        <f>+#REF!</f>
        <v>#REF!</v>
      </c>
      <c r="E14" s="507" t="e">
        <f>+#REF!</f>
        <v>#REF!</v>
      </c>
      <c r="F14" s="507" t="e">
        <f>+#REF!</f>
        <v>#REF!</v>
      </c>
      <c r="G14" s="228" t="e">
        <f t="shared" si="1"/>
        <v>#REF!</v>
      </c>
      <c r="H14" s="507" t="e">
        <f>+#REF!</f>
        <v>#REF!</v>
      </c>
      <c r="I14" s="228" t="e">
        <f t="shared" si="0"/>
        <v>#REF!</v>
      </c>
      <c r="J14" s="507" t="e">
        <f>+#REF!</f>
        <v>#REF!</v>
      </c>
    </row>
    <row r="15" spans="2:10" ht="19.5" thickBot="1" x14ac:dyDescent="0.3">
      <c r="B15" s="1175"/>
      <c r="C15" s="281" t="s">
        <v>348</v>
      </c>
      <c r="D15" s="508" t="e">
        <f>+D13+D14</f>
        <v>#REF!</v>
      </c>
      <c r="E15" s="509" t="e">
        <f>+E13+E14</f>
        <v>#REF!</v>
      </c>
      <c r="F15" s="509" t="e">
        <f>+F13+F14</f>
        <v>#REF!</v>
      </c>
      <c r="G15" s="282" t="e">
        <f t="shared" si="1"/>
        <v>#REF!</v>
      </c>
      <c r="H15" s="509" t="e">
        <f>+H13+H14</f>
        <v>#REF!</v>
      </c>
      <c r="I15" s="282" t="e">
        <f>+H15/E15</f>
        <v>#REF!</v>
      </c>
      <c r="J15" s="509" t="e">
        <f>+J13+J14</f>
        <v>#REF!</v>
      </c>
    </row>
    <row r="16" spans="2:10" ht="39.75" customHeight="1" thickBot="1" x14ac:dyDescent="0.3">
      <c r="B16" s="1173" t="s">
        <v>352</v>
      </c>
      <c r="C16" s="229" t="s">
        <v>346</v>
      </c>
      <c r="D16" s="506" t="e">
        <f>+#REF!</f>
        <v>#REF!</v>
      </c>
      <c r="E16" s="517" t="e">
        <f>+#REF!</f>
        <v>#REF!</v>
      </c>
      <c r="F16" s="507" t="e">
        <f>+#REF!</f>
        <v>#REF!</v>
      </c>
      <c r="G16" s="228" t="e">
        <f t="shared" si="1"/>
        <v>#REF!</v>
      </c>
      <c r="H16" s="507" t="e">
        <f>+#REF!</f>
        <v>#REF!</v>
      </c>
      <c r="I16" s="228" t="e">
        <f t="shared" si="0"/>
        <v>#REF!</v>
      </c>
      <c r="J16" s="507" t="e">
        <f>+#REF!</f>
        <v>#REF!</v>
      </c>
    </row>
    <row r="17" spans="2:10" ht="19.5" thickBot="1" x14ac:dyDescent="0.3">
      <c r="B17" s="1174"/>
      <c r="C17" s="229" t="s">
        <v>349</v>
      </c>
      <c r="D17" s="506" t="e">
        <f>+#REF!</f>
        <v>#REF!</v>
      </c>
      <c r="E17" s="517" t="e">
        <f>+#REF!</f>
        <v>#REF!</v>
      </c>
      <c r="F17" s="507" t="e">
        <f>+#REF!</f>
        <v>#REF!</v>
      </c>
      <c r="G17" s="228" t="e">
        <f t="shared" si="1"/>
        <v>#REF!</v>
      </c>
      <c r="H17" s="507" t="e">
        <f>+#REF!</f>
        <v>#REF!</v>
      </c>
      <c r="I17" s="228" t="e">
        <f t="shared" si="0"/>
        <v>#REF!</v>
      </c>
      <c r="J17" s="507" t="e">
        <f>+#REF!</f>
        <v>#REF!</v>
      </c>
    </row>
    <row r="18" spans="2:10" ht="19.5" thickBot="1" x14ac:dyDescent="0.3">
      <c r="B18" s="1175"/>
      <c r="C18" s="281" t="s">
        <v>348</v>
      </c>
      <c r="D18" s="508" t="e">
        <f>+D16+D17</f>
        <v>#REF!</v>
      </c>
      <c r="E18" s="509" t="e">
        <f>+E16+E17</f>
        <v>#REF!</v>
      </c>
      <c r="F18" s="509" t="e">
        <f>+F16+F17</f>
        <v>#REF!</v>
      </c>
      <c r="G18" s="282" t="e">
        <f t="shared" si="1"/>
        <v>#REF!</v>
      </c>
      <c r="H18" s="509" t="e">
        <f>+H16+H17</f>
        <v>#REF!</v>
      </c>
      <c r="I18" s="282" t="e">
        <f t="shared" si="0"/>
        <v>#REF!</v>
      </c>
      <c r="J18" s="509" t="e">
        <f>+J16+J17</f>
        <v>#REF!</v>
      </c>
    </row>
    <row r="19" spans="2:10" ht="39.75" customHeight="1" thickBot="1" x14ac:dyDescent="0.3">
      <c r="B19" s="1173" t="s">
        <v>353</v>
      </c>
      <c r="C19" s="229" t="s">
        <v>346</v>
      </c>
      <c r="D19" s="506" t="e">
        <f>+#REF!</f>
        <v>#REF!</v>
      </c>
      <c r="E19" s="507" t="e">
        <f>+#REF!</f>
        <v>#REF!</v>
      </c>
      <c r="F19" s="507" t="e">
        <f>+#REF!</f>
        <v>#REF!</v>
      </c>
      <c r="G19" s="228" t="e">
        <f t="shared" si="1"/>
        <v>#REF!</v>
      </c>
      <c r="H19" s="507" t="e">
        <f>+#REF!</f>
        <v>#REF!</v>
      </c>
      <c r="I19" s="228" t="e">
        <f t="shared" si="0"/>
        <v>#REF!</v>
      </c>
      <c r="J19" s="507" t="e">
        <f>+#REF!</f>
        <v>#REF!</v>
      </c>
    </row>
    <row r="20" spans="2:10" ht="19.5" thickBot="1" x14ac:dyDescent="0.3">
      <c r="B20" s="1174"/>
      <c r="C20" s="229" t="s">
        <v>349</v>
      </c>
      <c r="D20" s="506" t="e">
        <f>+#REF!</f>
        <v>#REF!</v>
      </c>
      <c r="E20" s="507" t="e">
        <f>+#REF!</f>
        <v>#REF!</v>
      </c>
      <c r="F20" s="507" t="e">
        <f>+#REF!</f>
        <v>#REF!</v>
      </c>
      <c r="G20" s="228" t="e">
        <f t="shared" si="1"/>
        <v>#REF!</v>
      </c>
      <c r="H20" s="511" t="e">
        <f>+#REF!</f>
        <v>#REF!</v>
      </c>
      <c r="I20" s="228" t="e">
        <f t="shared" si="0"/>
        <v>#REF!</v>
      </c>
      <c r="J20" s="511" t="e">
        <f>+#REF!</f>
        <v>#REF!</v>
      </c>
    </row>
    <row r="21" spans="2:10" ht="19.5" thickBot="1" x14ac:dyDescent="0.3">
      <c r="B21" s="1175"/>
      <c r="C21" s="281" t="s">
        <v>348</v>
      </c>
      <c r="D21" s="508" t="e">
        <f>+D19+D20</f>
        <v>#REF!</v>
      </c>
      <c r="E21" s="509" t="e">
        <f>+E19+E20</f>
        <v>#REF!</v>
      </c>
      <c r="F21" s="509" t="e">
        <f>+F19+F20</f>
        <v>#REF!</v>
      </c>
      <c r="G21" s="282" t="e">
        <f t="shared" si="1"/>
        <v>#REF!</v>
      </c>
      <c r="H21" s="509" t="e">
        <f>+H19+H20</f>
        <v>#REF!</v>
      </c>
      <c r="I21" s="282" t="e">
        <f t="shared" si="0"/>
        <v>#REF!</v>
      </c>
      <c r="J21" s="509" t="e">
        <f>+J19+J20</f>
        <v>#REF!</v>
      </c>
    </row>
    <row r="22" spans="2:10" ht="19.5" thickBot="1" x14ac:dyDescent="0.3">
      <c r="B22" s="1176" t="s">
        <v>69</v>
      </c>
      <c r="C22" s="1177"/>
      <c r="D22" s="518" t="e">
        <f>+D8+D12+D15+D18+D21</f>
        <v>#REF!</v>
      </c>
      <c r="E22" s="512" t="e">
        <f>+E8+E12+E15+E18+E21</f>
        <v>#REF!</v>
      </c>
      <c r="F22" s="512" t="e">
        <f>+F8+F12+F15+F18+F21</f>
        <v>#REF!</v>
      </c>
      <c r="G22" s="298" t="e">
        <f>+F22/E22</f>
        <v>#REF!</v>
      </c>
      <c r="H22" s="512" t="e">
        <f>+H8+H12+H15+H18+H21</f>
        <v>#REF!</v>
      </c>
      <c r="I22" s="298" t="e">
        <f>+H22/E22</f>
        <v>#REF!</v>
      </c>
      <c r="J22" s="512" t="e">
        <f>+J8+J12+J15+J18+J21</f>
        <v>#REF!</v>
      </c>
    </row>
    <row r="23" spans="2:10" x14ac:dyDescent="0.25">
      <c r="B23" s="1171"/>
      <c r="C23" s="1172"/>
      <c r="D23" s="1172"/>
      <c r="E23" s="1172"/>
      <c r="F23" s="1172"/>
      <c r="G23" s="1172"/>
      <c r="H23" s="1172"/>
      <c r="I23" s="1172"/>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election activeCell="L21" sqref="L21"/>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4" t="s">
        <v>87</v>
      </c>
    </row>
    <row r="3" spans="1:13" ht="29.25" customHeight="1" thickBot="1" x14ac:dyDescent="0.3">
      <c r="A3" s="1178" t="s">
        <v>91</v>
      </c>
      <c r="B3" s="1179"/>
      <c r="C3" s="1179"/>
      <c r="D3" s="1179"/>
      <c r="E3" s="1179"/>
      <c r="F3" s="1179"/>
      <c r="G3" s="1179"/>
      <c r="H3" s="1179"/>
      <c r="I3" s="1179"/>
      <c r="J3" s="1179"/>
      <c r="K3" s="1179"/>
      <c r="L3" s="1180"/>
    </row>
    <row r="4" spans="1:13" ht="52.5" customHeight="1" thickBot="1" x14ac:dyDescent="0.3">
      <c r="A4" s="449" t="s">
        <v>63</v>
      </c>
      <c r="B4" s="430" t="s">
        <v>92</v>
      </c>
      <c r="C4" s="430" t="s">
        <v>41</v>
      </c>
      <c r="D4" s="430" t="s">
        <v>95</v>
      </c>
      <c r="E4" s="430" t="s">
        <v>96</v>
      </c>
      <c r="F4" s="431" t="s">
        <v>24</v>
      </c>
      <c r="G4" s="430" t="s">
        <v>362</v>
      </c>
      <c r="H4" s="431" t="s">
        <v>42</v>
      </c>
      <c r="I4" s="432" t="s">
        <v>25</v>
      </c>
      <c r="J4" s="431" t="s">
        <v>65</v>
      </c>
      <c r="K4" s="431" t="s">
        <v>79</v>
      </c>
      <c r="L4" s="434" t="s">
        <v>44</v>
      </c>
    </row>
    <row r="5" spans="1:13" ht="28.5" customHeight="1" x14ac:dyDescent="0.25">
      <c r="A5" s="162" t="s">
        <v>46</v>
      </c>
      <c r="B5" s="163" t="e">
        <f>+#REF!</f>
        <v>#REF!</v>
      </c>
      <c r="C5" s="164" t="e">
        <f>+#REF!</f>
        <v>#REF!</v>
      </c>
      <c r="D5" s="164" t="e">
        <f>+#REF!</f>
        <v>#REF!</v>
      </c>
      <c r="E5" s="164" t="e">
        <f>+#REF!</f>
        <v>#REF!</v>
      </c>
      <c r="F5" s="164" t="e">
        <f>+#REF!</f>
        <v>#REF!</v>
      </c>
      <c r="G5" s="263" t="e">
        <f>+F5/E5</f>
        <v>#REF!</v>
      </c>
      <c r="H5" s="164" t="e">
        <f t="shared" ref="H5:H11" si="0">+E5-F5</f>
        <v>#REF!</v>
      </c>
      <c r="I5" s="164" t="e">
        <f>+#REF!</f>
        <v>#REF!</v>
      </c>
      <c r="J5" s="165" t="e">
        <f t="shared" ref="J5:J11" si="1">+I5/E5</f>
        <v>#REF!</v>
      </c>
      <c r="K5" s="164" t="e">
        <f>+#REF!</f>
        <v>#REF!</v>
      </c>
      <c r="L5" s="168" t="e">
        <f t="shared" ref="L5:L11" si="2">+K5/E5</f>
        <v>#REF!</v>
      </c>
    </row>
    <row r="6" spans="1:13" ht="34.5" customHeight="1" x14ac:dyDescent="0.25">
      <c r="A6" s="157" t="s">
        <v>167</v>
      </c>
      <c r="B6" s="153" t="e">
        <f>+#REF!</f>
        <v>#REF!</v>
      </c>
      <c r="C6" s="145" t="e">
        <f>+#REF!</f>
        <v>#REF!</v>
      </c>
      <c r="D6" s="145" t="e">
        <f>+#REF!</f>
        <v>#REF!</v>
      </c>
      <c r="E6" s="145" t="e">
        <f>+#REF!</f>
        <v>#REF!</v>
      </c>
      <c r="F6" s="145" t="e">
        <f>+#REF!</f>
        <v>#REF!</v>
      </c>
      <c r="G6" s="264" t="e">
        <f t="shared" ref="G6:G11" si="3">+F6/E6</f>
        <v>#REF!</v>
      </c>
      <c r="H6" s="145" t="e">
        <f t="shared" si="0"/>
        <v>#REF!</v>
      </c>
      <c r="I6" s="145" t="e">
        <f>+#REF!</f>
        <v>#REF!</v>
      </c>
      <c r="J6" s="166" t="e">
        <f t="shared" si="1"/>
        <v>#REF!</v>
      </c>
      <c r="K6" s="145" t="e">
        <f>+#REF!</f>
        <v>#REF!</v>
      </c>
      <c r="L6" s="169" t="e">
        <f t="shared" si="2"/>
        <v>#REF!</v>
      </c>
    </row>
    <row r="7" spans="1:13" ht="48" customHeight="1" x14ac:dyDescent="0.25">
      <c r="A7" s="157" t="s">
        <v>168</v>
      </c>
      <c r="B7" s="153" t="e">
        <f>+#REF!</f>
        <v>#REF!</v>
      </c>
      <c r="C7" s="145" t="e">
        <f>+#REF!</f>
        <v>#REF!</v>
      </c>
      <c r="D7" s="145" t="e">
        <f>+#REF!</f>
        <v>#REF!</v>
      </c>
      <c r="E7" s="145" t="e">
        <f>+#REF!</f>
        <v>#REF!</v>
      </c>
      <c r="F7" s="145" t="e">
        <f>+#REF!+#REF!</f>
        <v>#REF!</v>
      </c>
      <c r="G7" s="264" t="e">
        <f t="shared" si="3"/>
        <v>#REF!</v>
      </c>
      <c r="H7" s="145" t="e">
        <f t="shared" si="0"/>
        <v>#REF!</v>
      </c>
      <c r="I7" s="145" t="e">
        <f>+#REF!+#REF!</f>
        <v>#REF!</v>
      </c>
      <c r="J7" s="166" t="e">
        <f t="shared" si="1"/>
        <v>#REF!</v>
      </c>
      <c r="K7" s="145" t="e">
        <f>+#REF!</f>
        <v>#REF!</v>
      </c>
      <c r="L7" s="169" t="e">
        <f t="shared" si="2"/>
        <v>#REF!</v>
      </c>
    </row>
    <row r="8" spans="1:13" ht="27" customHeight="1" x14ac:dyDescent="0.25">
      <c r="A8" s="456" t="s">
        <v>49</v>
      </c>
      <c r="B8" s="457" t="e">
        <f>+#REF!</f>
        <v>#REF!</v>
      </c>
      <c r="C8" s="458" t="e">
        <f>+#REF!</f>
        <v>#REF!</v>
      </c>
      <c r="D8" s="458" t="e">
        <f>+#REF!</f>
        <v>#REF!</v>
      </c>
      <c r="E8" s="458" t="e">
        <f>+#REF!</f>
        <v>#REF!</v>
      </c>
      <c r="F8" s="458" t="e">
        <f>SUM(F5:F7)</f>
        <v>#REF!</v>
      </c>
      <c r="G8" s="459" t="e">
        <f t="shared" si="3"/>
        <v>#REF!</v>
      </c>
      <c r="H8" s="458" t="e">
        <f t="shared" si="0"/>
        <v>#REF!</v>
      </c>
      <c r="I8" s="458" t="e">
        <f>SUM(I5:I7)</f>
        <v>#REF!</v>
      </c>
      <c r="J8" s="460" t="e">
        <f>+I8/E8</f>
        <v>#REF!</v>
      </c>
      <c r="K8" s="458" t="e">
        <f>+#REF!</f>
        <v>#REF!</v>
      </c>
      <c r="L8" s="461" t="e">
        <f t="shared" si="2"/>
        <v>#REF!</v>
      </c>
    </row>
    <row r="9" spans="1:13" ht="25.5" customHeight="1" x14ac:dyDescent="0.25">
      <c r="A9" s="154" t="s">
        <v>48</v>
      </c>
      <c r="B9" s="153" t="e">
        <f>+#REF!</f>
        <v>#REF!</v>
      </c>
      <c r="C9" s="145" t="e">
        <f>+#REF!</f>
        <v>#REF!</v>
      </c>
      <c r="D9" s="148" t="e">
        <f>+#REF!</f>
        <v>#REF!</v>
      </c>
      <c r="E9" s="148" t="e">
        <f>+#REF!</f>
        <v>#REF!</v>
      </c>
      <c r="F9" s="145" t="e">
        <f>+#REF!</f>
        <v>#REF!</v>
      </c>
      <c r="G9" s="265" t="e">
        <f t="shared" si="3"/>
        <v>#REF!</v>
      </c>
      <c r="H9" s="145" t="e">
        <f t="shared" si="0"/>
        <v>#REF!</v>
      </c>
      <c r="I9" s="145" t="e">
        <f>+#REF!</f>
        <v>#REF!</v>
      </c>
      <c r="J9" s="167" t="e">
        <f t="shared" si="1"/>
        <v>#REF!</v>
      </c>
      <c r="K9" s="145" t="e">
        <f>+#REF!</f>
        <v>#REF!</v>
      </c>
      <c r="L9" s="170" t="e">
        <f t="shared" si="2"/>
        <v>#REF!</v>
      </c>
      <c r="M9" s="41"/>
    </row>
    <row r="10" spans="1:13" ht="28.5" customHeight="1" thickBot="1" x14ac:dyDescent="0.3">
      <c r="A10" s="462" t="s">
        <v>81</v>
      </c>
      <c r="B10" s="463" t="e">
        <f>+#REF!</f>
        <v>#REF!</v>
      </c>
      <c r="C10" s="464" t="e">
        <f>+#REF!</f>
        <v>#REF!</v>
      </c>
      <c r="D10" s="464" t="e">
        <f>+#REF!</f>
        <v>#REF!</v>
      </c>
      <c r="E10" s="464" t="e">
        <f>+#REF!</f>
        <v>#REF!</v>
      </c>
      <c r="F10" s="464" t="e">
        <f>+F9</f>
        <v>#REF!</v>
      </c>
      <c r="G10" s="465" t="e">
        <f t="shared" si="3"/>
        <v>#REF!</v>
      </c>
      <c r="H10" s="464" t="e">
        <f t="shared" si="0"/>
        <v>#REF!</v>
      </c>
      <c r="I10" s="464" t="e">
        <f>+#REF!</f>
        <v>#REF!</v>
      </c>
      <c r="J10" s="466" t="e">
        <f t="shared" si="1"/>
        <v>#REF!</v>
      </c>
      <c r="K10" s="464" t="e">
        <f>+#REF!</f>
        <v>#REF!</v>
      </c>
      <c r="L10" s="467" t="e">
        <f t="shared" si="2"/>
        <v>#REF!</v>
      </c>
    </row>
    <row r="11" spans="1:13" ht="24.75" customHeight="1" thickBot="1" x14ac:dyDescent="0.3">
      <c r="A11" s="450" t="s">
        <v>69</v>
      </c>
      <c r="B11" s="451" t="e">
        <f>+B10+B8</f>
        <v>#REF!</v>
      </c>
      <c r="C11" s="452" t="e">
        <f>+C10+C8</f>
        <v>#REF!</v>
      </c>
      <c r="D11" s="452" t="e">
        <f>+D10+D8</f>
        <v>#REF!</v>
      </c>
      <c r="E11" s="452" t="e">
        <f>+E10+E8</f>
        <v>#REF!</v>
      </c>
      <c r="F11" s="452" t="e">
        <f>+F10+F8</f>
        <v>#REF!</v>
      </c>
      <c r="G11" s="453" t="e">
        <f t="shared" si="3"/>
        <v>#REF!</v>
      </c>
      <c r="H11" s="452" t="e">
        <f t="shared" si="0"/>
        <v>#REF!</v>
      </c>
      <c r="I11" s="452" t="e">
        <f>+I10+I8</f>
        <v>#REF!</v>
      </c>
      <c r="J11" s="454" t="e">
        <f t="shared" si="1"/>
        <v>#REF!</v>
      </c>
      <c r="K11" s="452" t="e">
        <f>+K10+K8</f>
        <v>#REF!</v>
      </c>
      <c r="L11" s="455"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election activeCell="E22" sqref="E22"/>
    </sheetView>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4" t="s">
        <v>87</v>
      </c>
    </row>
    <row r="4" spans="1:12" ht="24" thickBot="1" x14ac:dyDescent="0.3">
      <c r="A4" s="913" t="s">
        <v>90</v>
      </c>
      <c r="B4" s="914"/>
      <c r="C4" s="914"/>
      <c r="D4" s="914"/>
      <c r="E4" s="914"/>
      <c r="F4" s="914"/>
      <c r="G4" s="914"/>
      <c r="H4" s="914"/>
      <c r="I4" s="914"/>
      <c r="J4" s="914"/>
      <c r="K4" s="914"/>
      <c r="L4" s="915"/>
    </row>
    <row r="5" spans="1:12" ht="45.75" customHeight="1" thickBot="1" x14ac:dyDescent="0.3">
      <c r="A5" s="468" t="s">
        <v>63</v>
      </c>
      <c r="B5" s="469" t="s">
        <v>92</v>
      </c>
      <c r="C5" s="469" t="s">
        <v>41</v>
      </c>
      <c r="D5" s="469" t="s">
        <v>95</v>
      </c>
      <c r="E5" s="469" t="s">
        <v>96</v>
      </c>
      <c r="F5" s="470" t="s">
        <v>24</v>
      </c>
      <c r="G5" s="469" t="s">
        <v>362</v>
      </c>
      <c r="H5" s="469" t="s">
        <v>172</v>
      </c>
      <c r="I5" s="471" t="s">
        <v>25</v>
      </c>
      <c r="J5" s="472" t="s">
        <v>43</v>
      </c>
      <c r="K5" s="470" t="s">
        <v>79</v>
      </c>
      <c r="L5" s="473" t="s">
        <v>44</v>
      </c>
    </row>
    <row r="6" spans="1:12" ht="39.75" customHeight="1" x14ac:dyDescent="0.25">
      <c r="A6" s="180" t="s">
        <v>46</v>
      </c>
      <c r="B6" s="181" t="e">
        <f>+#REF!</f>
        <v>#REF!</v>
      </c>
      <c r="C6" s="182" t="e">
        <f>+#REF!</f>
        <v>#REF!</v>
      </c>
      <c r="D6" s="182" t="e">
        <f>+#REF!</f>
        <v>#REF!</v>
      </c>
      <c r="E6" s="182" t="e">
        <f>+#REF!</f>
        <v>#REF!</v>
      </c>
      <c r="F6" s="184" t="e">
        <f>+#REF!</f>
        <v>#REF!</v>
      </c>
      <c r="G6" s="266" t="e">
        <f>+F6/E6</f>
        <v>#REF!</v>
      </c>
      <c r="H6" s="185" t="e">
        <f t="shared" ref="H6:H13" si="0">+E6-F6</f>
        <v>#REF!</v>
      </c>
      <c r="I6" s="182" t="e">
        <f>+#REF!</f>
        <v>#REF!</v>
      </c>
      <c r="J6" s="183" t="e">
        <f t="shared" ref="J6:J13" si="1">+I6/E6</f>
        <v>#REF!</v>
      </c>
      <c r="K6" s="182" t="e">
        <f>+#REF!</f>
        <v>#REF!</v>
      </c>
      <c r="L6" s="186" t="e">
        <f t="shared" ref="L6:L13" si="2">+K6/E6</f>
        <v>#REF!</v>
      </c>
    </row>
    <row r="7" spans="1:12" ht="25.5" x14ac:dyDescent="0.25">
      <c r="A7" s="158" t="s">
        <v>167</v>
      </c>
      <c r="B7" s="187" t="e">
        <f>+#REF!</f>
        <v>#REF!</v>
      </c>
      <c r="C7" s="188" t="e">
        <f>+#REF!</f>
        <v>#REF!</v>
      </c>
      <c r="D7" s="188" t="e">
        <f>+#REF!</f>
        <v>#REF!</v>
      </c>
      <c r="E7" s="188" t="e">
        <f>+#REF!</f>
        <v>#REF!</v>
      </c>
      <c r="F7" s="147" t="e">
        <f>+#REF!</f>
        <v>#REF!</v>
      </c>
      <c r="G7" s="264" t="e">
        <f t="shared" ref="G7:G13" si="3">+F7/E7</f>
        <v>#REF!</v>
      </c>
      <c r="H7" s="189" t="e">
        <f t="shared" si="0"/>
        <v>#REF!</v>
      </c>
      <c r="I7" s="188" t="e">
        <f>+#REF!</f>
        <v>#REF!</v>
      </c>
      <c r="J7" s="146" t="e">
        <f t="shared" si="1"/>
        <v>#REF!</v>
      </c>
      <c r="K7" s="188" t="e">
        <f>+#REF!</f>
        <v>#REF!</v>
      </c>
      <c r="L7" s="155" t="e">
        <f t="shared" si="2"/>
        <v>#REF!</v>
      </c>
    </row>
    <row r="8" spans="1:12" ht="34.5" customHeight="1" x14ac:dyDescent="0.25">
      <c r="A8" s="158" t="s">
        <v>67</v>
      </c>
      <c r="B8" s="187" t="e">
        <f>+#REF!</f>
        <v>#REF!</v>
      </c>
      <c r="C8" s="188" t="e">
        <f>+#REF!</f>
        <v>#REF!</v>
      </c>
      <c r="D8" s="188" t="e">
        <f>+#REF!</f>
        <v>#REF!</v>
      </c>
      <c r="E8" s="188" t="e">
        <f>+#REF!</f>
        <v>#REF!</v>
      </c>
      <c r="F8" s="147" t="e">
        <f>+#REF!</f>
        <v>#REF!</v>
      </c>
      <c r="G8" s="264" t="e">
        <f t="shared" si="3"/>
        <v>#REF!</v>
      </c>
      <c r="H8" s="189" t="e">
        <f t="shared" si="0"/>
        <v>#REF!</v>
      </c>
      <c r="I8" s="188" t="e">
        <f>+#REF!</f>
        <v>#REF!</v>
      </c>
      <c r="J8" s="146" t="e">
        <f t="shared" si="1"/>
        <v>#REF!</v>
      </c>
      <c r="K8" s="188" t="e">
        <f>+#REF!</f>
        <v>#REF!</v>
      </c>
      <c r="L8" s="155" t="e">
        <f t="shared" si="2"/>
        <v>#REF!</v>
      </c>
    </row>
    <row r="9" spans="1:12" ht="38.25" x14ac:dyDescent="0.25">
      <c r="A9" s="158" t="s">
        <v>168</v>
      </c>
      <c r="B9" s="187" t="e">
        <f>+#REF!</f>
        <v>#REF!</v>
      </c>
      <c r="C9" s="188" t="e">
        <f>+#REF!</f>
        <v>#REF!</v>
      </c>
      <c r="D9" s="188" t="e">
        <f>+#REF!</f>
        <v>#REF!</v>
      </c>
      <c r="E9" s="188" t="e">
        <f>+#REF!</f>
        <v>#REF!</v>
      </c>
      <c r="F9" s="147" t="e">
        <f>+#REF!</f>
        <v>#REF!</v>
      </c>
      <c r="G9" s="264" t="e">
        <f t="shared" si="3"/>
        <v>#REF!</v>
      </c>
      <c r="H9" s="189" t="e">
        <f t="shared" si="0"/>
        <v>#REF!</v>
      </c>
      <c r="I9" s="188" t="e">
        <f>+#REF!</f>
        <v>#REF!</v>
      </c>
      <c r="J9" s="146" t="e">
        <f t="shared" si="1"/>
        <v>#REF!</v>
      </c>
      <c r="K9" s="188" t="e">
        <f>+#REF!</f>
        <v>#REF!</v>
      </c>
      <c r="L9" s="155" t="e">
        <f t="shared" si="2"/>
        <v>#REF!</v>
      </c>
    </row>
    <row r="10" spans="1:12" ht="23.25" customHeight="1" x14ac:dyDescent="0.25">
      <c r="A10" s="435" t="s">
        <v>49</v>
      </c>
      <c r="B10" s="480" t="e">
        <f>+#REF!</f>
        <v>#REF!</v>
      </c>
      <c r="C10" s="481" t="e">
        <f>+#REF!</f>
        <v>#REF!</v>
      </c>
      <c r="D10" s="481" t="e">
        <f>+#REF!</f>
        <v>#REF!</v>
      </c>
      <c r="E10" s="481" t="e">
        <f>+#REF!</f>
        <v>#REF!</v>
      </c>
      <c r="F10" s="482" t="e">
        <f>SUM(F6:F9)</f>
        <v>#REF!</v>
      </c>
      <c r="G10" s="459" t="e">
        <f t="shared" si="3"/>
        <v>#REF!</v>
      </c>
      <c r="H10" s="483" t="e">
        <f t="shared" si="0"/>
        <v>#REF!</v>
      </c>
      <c r="I10" s="481" t="e">
        <f>+#REF!</f>
        <v>#REF!</v>
      </c>
      <c r="J10" s="484" t="e">
        <f t="shared" si="1"/>
        <v>#REF!</v>
      </c>
      <c r="K10" s="481" t="e">
        <f>+#REF!</f>
        <v>#REF!</v>
      </c>
      <c r="L10" s="485" t="e">
        <f t="shared" si="2"/>
        <v>#REF!</v>
      </c>
    </row>
    <row r="11" spans="1:12" ht="26.25" customHeight="1" x14ac:dyDescent="0.25">
      <c r="A11" s="158" t="s">
        <v>48</v>
      </c>
      <c r="B11" s="187" t="e">
        <f>+#REF!</f>
        <v>#REF!</v>
      </c>
      <c r="C11" s="188" t="e">
        <f>+#REF!</f>
        <v>#REF!</v>
      </c>
      <c r="D11" s="190" t="e">
        <f>+#REF!</f>
        <v>#REF!</v>
      </c>
      <c r="E11" s="190" t="e">
        <f>+#REF!</f>
        <v>#REF!</v>
      </c>
      <c r="F11" s="147" t="e">
        <f>+#REF!</f>
        <v>#REF!</v>
      </c>
      <c r="G11" s="267" t="e">
        <f t="shared" si="3"/>
        <v>#REF!</v>
      </c>
      <c r="H11" s="189" t="e">
        <f t="shared" si="0"/>
        <v>#REF!</v>
      </c>
      <c r="I11" s="188" t="e">
        <f>+#REF!</f>
        <v>#REF!</v>
      </c>
      <c r="J11" s="149" t="e">
        <f t="shared" si="1"/>
        <v>#REF!</v>
      </c>
      <c r="K11" s="188" t="e">
        <f>+#REF!</f>
        <v>#REF!</v>
      </c>
      <c r="L11" s="156" t="e">
        <f t="shared" si="2"/>
        <v>#REF!</v>
      </c>
    </row>
    <row r="12" spans="1:12" ht="28.5" customHeight="1" thickBot="1" x14ac:dyDescent="0.3">
      <c r="A12" s="441" t="s">
        <v>81</v>
      </c>
      <c r="B12" s="486" t="e">
        <f>+B11</f>
        <v>#REF!</v>
      </c>
      <c r="C12" s="487" t="e">
        <f>+C11</f>
        <v>#REF!</v>
      </c>
      <c r="D12" s="487" t="e">
        <f>+D11</f>
        <v>#REF!</v>
      </c>
      <c r="E12" s="487" t="e">
        <f>+E11</f>
        <v>#REF!</v>
      </c>
      <c r="F12" s="488" t="e">
        <f>+F11</f>
        <v>#REF!</v>
      </c>
      <c r="G12" s="465" t="e">
        <f t="shared" si="3"/>
        <v>#REF!</v>
      </c>
      <c r="H12" s="489" t="e">
        <f t="shared" si="0"/>
        <v>#REF!</v>
      </c>
      <c r="I12" s="487" t="e">
        <f>+I11</f>
        <v>#REF!</v>
      </c>
      <c r="J12" s="465" t="e">
        <f t="shared" si="1"/>
        <v>#REF!</v>
      </c>
      <c r="K12" s="487" t="e">
        <f>+K11</f>
        <v>#REF!</v>
      </c>
      <c r="L12" s="490" t="e">
        <f t="shared" si="2"/>
        <v>#REF!</v>
      </c>
    </row>
    <row r="13" spans="1:12" ht="37.5" customHeight="1" thickBot="1" x14ac:dyDescent="0.3">
      <c r="A13" s="429" t="s">
        <v>69</v>
      </c>
      <c r="B13" s="474" t="e">
        <f>+B12+B10</f>
        <v>#REF!</v>
      </c>
      <c r="C13" s="475" t="e">
        <f>+C12+C10</f>
        <v>#REF!</v>
      </c>
      <c r="D13" s="475" t="e">
        <f>+D12+D10</f>
        <v>#REF!</v>
      </c>
      <c r="E13" s="475" t="e">
        <f>+E12+E10</f>
        <v>#REF!</v>
      </c>
      <c r="F13" s="476" t="e">
        <f>+F12+F10</f>
        <v>#REF!</v>
      </c>
      <c r="G13" s="453" t="e">
        <f t="shared" si="3"/>
        <v>#REF!</v>
      </c>
      <c r="H13" s="477" t="e">
        <f t="shared" si="0"/>
        <v>#REF!</v>
      </c>
      <c r="I13" s="475" t="e">
        <f>+I12+I10</f>
        <v>#REF!</v>
      </c>
      <c r="J13" s="478" t="e">
        <f t="shared" si="1"/>
        <v>#REF!</v>
      </c>
      <c r="K13" s="475" t="e">
        <f>+K12+K10</f>
        <v>#REF!</v>
      </c>
      <c r="L13" s="479"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D9" sqref="D9"/>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0" t="s">
        <v>87</v>
      </c>
    </row>
    <row r="3" spans="1:13" ht="24" thickBot="1" x14ac:dyDescent="0.3">
      <c r="A3" s="913" t="s">
        <v>82</v>
      </c>
      <c r="B3" s="914"/>
      <c r="C3" s="914"/>
      <c r="D3" s="914"/>
      <c r="E3" s="914"/>
      <c r="F3" s="914"/>
      <c r="G3" s="914"/>
      <c r="H3" s="914"/>
      <c r="I3" s="914"/>
      <c r="J3" s="914"/>
      <c r="K3" s="914"/>
      <c r="L3" s="915"/>
    </row>
    <row r="4" spans="1:13" ht="43.5" customHeight="1" thickBot="1" x14ac:dyDescent="0.3">
      <c r="A4" s="429" t="s">
        <v>63</v>
      </c>
      <c r="B4" s="430" t="s">
        <v>92</v>
      </c>
      <c r="C4" s="430" t="s">
        <v>41</v>
      </c>
      <c r="D4" s="430" t="s">
        <v>95</v>
      </c>
      <c r="E4" s="430" t="s">
        <v>96</v>
      </c>
      <c r="F4" s="430" t="s">
        <v>24</v>
      </c>
      <c r="G4" s="430" t="s">
        <v>362</v>
      </c>
      <c r="H4" s="431" t="s">
        <v>42</v>
      </c>
      <c r="I4" s="432" t="s">
        <v>25</v>
      </c>
      <c r="J4" s="433" t="s">
        <v>78</v>
      </c>
      <c r="K4" s="431" t="s">
        <v>79</v>
      </c>
      <c r="L4" s="434" t="s">
        <v>44</v>
      </c>
    </row>
    <row r="5" spans="1:13" ht="23.25" customHeight="1" x14ac:dyDescent="0.25">
      <c r="A5" s="159" t="s">
        <v>46</v>
      </c>
      <c r="B5" s="160" t="e">
        <f>+#REF!</f>
        <v>#REF!</v>
      </c>
      <c r="C5" s="160" t="e">
        <f>+#REF!</f>
        <v>#REF!</v>
      </c>
      <c r="D5" s="160" t="e">
        <f>+#REF!</f>
        <v>#REF!</v>
      </c>
      <c r="E5" s="160" t="e">
        <f>+#REF!</f>
        <v>#REF!</v>
      </c>
      <c r="F5" s="161" t="e">
        <f>+#REF!</f>
        <v>#REF!</v>
      </c>
      <c r="G5" s="160" t="e">
        <f>+F5/E5</f>
        <v>#REF!</v>
      </c>
      <c r="H5" s="160" t="e">
        <f>+E5-F5</f>
        <v>#REF!</v>
      </c>
      <c r="I5" s="160" t="e">
        <f>+#REF!</f>
        <v>#REF!</v>
      </c>
      <c r="J5" s="171" t="e">
        <f t="shared" ref="J5:J11" si="0">+I5/E5</f>
        <v>#REF!</v>
      </c>
      <c r="K5" s="160" t="e">
        <f>+#REF!</f>
        <v>#REF!</v>
      </c>
      <c r="L5" s="173" t="e">
        <f t="shared" ref="L5:L14" si="1">+K5/E5</f>
        <v>#REF!</v>
      </c>
      <c r="M5" s="1"/>
    </row>
    <row r="6" spans="1:13" ht="28.5" customHeight="1" x14ac:dyDescent="0.25">
      <c r="A6" s="158" t="s">
        <v>167</v>
      </c>
      <c r="B6" s="150" t="e">
        <f>+#REF!</f>
        <v>#REF!</v>
      </c>
      <c r="C6" s="150" t="e">
        <f>+#REF!</f>
        <v>#REF!</v>
      </c>
      <c r="D6" s="150" t="e">
        <f>+#REF!</f>
        <v>#REF!</v>
      </c>
      <c r="E6" s="150" t="e">
        <f>+#REF!</f>
        <v>#REF!</v>
      </c>
      <c r="F6" s="846" t="e">
        <f>+#REF!</f>
        <v>#REF!</v>
      </c>
      <c r="G6" s="279" t="e">
        <f t="shared" ref="G6:G14" si="2">+F6/E6</f>
        <v>#REF!</v>
      </c>
      <c r="H6" s="150" t="e">
        <f t="shared" ref="H6:H14" si="3">+E6-F6</f>
        <v>#REF!</v>
      </c>
      <c r="I6" s="150" t="e">
        <f>+#REF!</f>
        <v>#REF!</v>
      </c>
      <c r="J6" s="172" t="e">
        <f t="shared" si="0"/>
        <v>#REF!</v>
      </c>
      <c r="K6" s="150" t="e">
        <f>+#REF!</f>
        <v>#REF!</v>
      </c>
      <c r="L6" s="174" t="e">
        <f t="shared" si="1"/>
        <v>#REF!</v>
      </c>
    </row>
    <row r="7" spans="1:13" ht="22.5" customHeight="1" x14ac:dyDescent="0.25">
      <c r="A7" s="158" t="s">
        <v>67</v>
      </c>
      <c r="B7" s="150" t="e">
        <f>+#REF!</f>
        <v>#REF!</v>
      </c>
      <c r="C7" s="150" t="e">
        <f>+#REF!</f>
        <v>#REF!</v>
      </c>
      <c r="D7" s="150" t="e">
        <f>+#REF!</f>
        <v>#REF!</v>
      </c>
      <c r="E7" s="150" t="e">
        <f>+#REF!</f>
        <v>#REF!</v>
      </c>
      <c r="F7" s="151" t="e">
        <f>+#REF!</f>
        <v>#REF!</v>
      </c>
      <c r="G7" s="279" t="e">
        <f t="shared" si="2"/>
        <v>#REF!</v>
      </c>
      <c r="H7" s="150" t="e">
        <f t="shared" si="3"/>
        <v>#REF!</v>
      </c>
      <c r="I7" s="150" t="e">
        <f>+#REF!</f>
        <v>#REF!</v>
      </c>
      <c r="J7" s="172" t="e">
        <f t="shared" si="0"/>
        <v>#REF!</v>
      </c>
      <c r="K7" s="150" t="e">
        <f>+#REF!</f>
        <v>#REF!</v>
      </c>
      <c r="L7" s="174" t="e">
        <f t="shared" si="1"/>
        <v>#REF!</v>
      </c>
    </row>
    <row r="8" spans="1:13" ht="30.75" customHeight="1" x14ac:dyDescent="0.25">
      <c r="A8" s="158" t="s">
        <v>169</v>
      </c>
      <c r="B8" s="150" t="e">
        <f>+#REF!</f>
        <v>#REF!</v>
      </c>
      <c r="C8" s="150" t="e">
        <f>+#REF!</f>
        <v>#REF!</v>
      </c>
      <c r="D8" s="150" t="e">
        <f>+#REF!</f>
        <v>#REF!</v>
      </c>
      <c r="E8" s="150" t="e">
        <f>+#REF!</f>
        <v>#REF!</v>
      </c>
      <c r="F8" s="151" t="e">
        <f>+#REF!</f>
        <v>#REF!</v>
      </c>
      <c r="G8" s="279" t="e">
        <f t="shared" si="2"/>
        <v>#REF!</v>
      </c>
      <c r="H8" s="150" t="e">
        <f t="shared" si="3"/>
        <v>#REF!</v>
      </c>
      <c r="I8" s="150" t="e">
        <f>+#REF!</f>
        <v>#REF!</v>
      </c>
      <c r="J8" s="172" t="e">
        <f t="shared" si="0"/>
        <v>#REF!</v>
      </c>
      <c r="K8" s="150" t="e">
        <f>+#REF!</f>
        <v>#REF!</v>
      </c>
      <c r="L8" s="174" t="e">
        <f t="shared" si="1"/>
        <v>#REF!</v>
      </c>
    </row>
    <row r="9" spans="1:13" ht="43.5" customHeight="1" x14ac:dyDescent="0.25">
      <c r="A9" s="158" t="s">
        <v>168</v>
      </c>
      <c r="B9" s="150" t="e">
        <f>+#REF!</f>
        <v>#REF!</v>
      </c>
      <c r="C9" s="150" t="e">
        <f>+#REF!</f>
        <v>#REF!</v>
      </c>
      <c r="D9" s="150" t="e">
        <f>+#REF!</f>
        <v>#REF!</v>
      </c>
      <c r="E9" s="150" t="e">
        <f>+#REF!</f>
        <v>#REF!</v>
      </c>
      <c r="F9" s="151" t="e">
        <f>+#REF!</f>
        <v>#REF!</v>
      </c>
      <c r="G9" s="279" t="e">
        <f t="shared" si="2"/>
        <v>#REF!</v>
      </c>
      <c r="H9" s="150" t="e">
        <f t="shared" si="3"/>
        <v>#REF!</v>
      </c>
      <c r="I9" s="150" t="e">
        <f>+#REF!</f>
        <v>#REF!</v>
      </c>
      <c r="J9" s="172" t="e">
        <f t="shared" si="0"/>
        <v>#REF!</v>
      </c>
      <c r="K9" s="150" t="e">
        <f>+#REF!</f>
        <v>#REF!</v>
      </c>
      <c r="L9" s="174" t="e">
        <f t="shared" si="1"/>
        <v>#REF!</v>
      </c>
    </row>
    <row r="10" spans="1:13" ht="31.5" customHeight="1" x14ac:dyDescent="0.25">
      <c r="A10" s="158" t="s">
        <v>377</v>
      </c>
      <c r="B10" s="150" t="e">
        <f>+#REF!</f>
        <v>#REF!</v>
      </c>
      <c r="C10" s="150" t="e">
        <f>+#REF!</f>
        <v>#REF!</v>
      </c>
      <c r="D10" s="150" t="e">
        <f>+#REF!</f>
        <v>#REF!</v>
      </c>
      <c r="E10" s="150" t="e">
        <f>+#REF!</f>
        <v>#REF!</v>
      </c>
      <c r="F10" s="151" t="e">
        <f>+#REF!</f>
        <v>#REF!</v>
      </c>
      <c r="G10" s="279" t="e">
        <f t="shared" si="2"/>
        <v>#REF!</v>
      </c>
      <c r="H10" s="150" t="e">
        <f t="shared" si="3"/>
        <v>#REF!</v>
      </c>
      <c r="I10" s="150" t="e">
        <f>+#REF!</f>
        <v>#REF!</v>
      </c>
      <c r="J10" s="172" t="e">
        <f t="shared" si="0"/>
        <v>#REF!</v>
      </c>
      <c r="K10" s="150" t="e">
        <f>+#REF!</f>
        <v>#REF!</v>
      </c>
      <c r="L10" s="174" t="e">
        <f t="shared" si="1"/>
        <v>#REF!</v>
      </c>
    </row>
    <row r="11" spans="1:13" ht="23.25" customHeight="1" x14ac:dyDescent="0.25">
      <c r="A11" s="435" t="s">
        <v>49</v>
      </c>
      <c r="B11" s="436" t="e">
        <f>+#REF!</f>
        <v>#REF!</v>
      </c>
      <c r="C11" s="436" t="e">
        <f>+#REF!</f>
        <v>#REF!</v>
      </c>
      <c r="D11" s="436" t="e">
        <f>+#REF!</f>
        <v>#REF!</v>
      </c>
      <c r="E11" s="436" t="e">
        <f>+#REF!</f>
        <v>#REF!</v>
      </c>
      <c r="F11" s="437" t="e">
        <f>SUM(F5:F9)</f>
        <v>#REF!</v>
      </c>
      <c r="G11" s="438" t="e">
        <f t="shared" si="2"/>
        <v>#REF!</v>
      </c>
      <c r="H11" s="437" t="e">
        <f t="shared" si="3"/>
        <v>#REF!</v>
      </c>
      <c r="I11" s="436" t="e">
        <f>+#REF!</f>
        <v>#REF!</v>
      </c>
      <c r="J11" s="439" t="e">
        <f t="shared" si="0"/>
        <v>#REF!</v>
      </c>
      <c r="K11" s="436" t="e">
        <f>+#REF!</f>
        <v>#REF!</v>
      </c>
      <c r="L11" s="440" t="e">
        <f t="shared" si="1"/>
        <v>#REF!</v>
      </c>
    </row>
    <row r="12" spans="1:13" ht="19.5" customHeight="1" x14ac:dyDescent="0.25">
      <c r="A12" s="158" t="s">
        <v>81</v>
      </c>
      <c r="B12" s="150" t="e">
        <f>+#REF!</f>
        <v>#REF!</v>
      </c>
      <c r="C12" s="150" t="e">
        <f>+#REF!</f>
        <v>#REF!</v>
      </c>
      <c r="D12" s="150" t="e">
        <f>+#REF!</f>
        <v>#REF!</v>
      </c>
      <c r="E12" s="152" t="e">
        <f>+#REF!</f>
        <v>#REF!</v>
      </c>
      <c r="F12" s="151" t="e">
        <f>+#REF!</f>
        <v>#REF!</v>
      </c>
      <c r="G12" s="280">
        <v>0</v>
      </c>
      <c r="H12" s="151" t="e">
        <f t="shared" si="3"/>
        <v>#REF!</v>
      </c>
      <c r="I12" s="150" t="e">
        <f>+#REF!</f>
        <v>#REF!</v>
      </c>
      <c r="J12" s="172">
        <v>0</v>
      </c>
      <c r="K12" s="150" t="e">
        <f>+#REF!</f>
        <v>#REF!</v>
      </c>
      <c r="L12" s="174">
        <v>0</v>
      </c>
    </row>
    <row r="13" spans="1:13" ht="21" customHeight="1" thickBot="1" x14ac:dyDescent="0.3">
      <c r="A13" s="441" t="s">
        <v>68</v>
      </c>
      <c r="B13" s="442" t="e">
        <f t="shared" ref="B13:K13" si="4">+B12</f>
        <v>#REF!</v>
      </c>
      <c r="C13" s="442" t="e">
        <f t="shared" si="4"/>
        <v>#REF!</v>
      </c>
      <c r="D13" s="442" t="e">
        <f t="shared" si="4"/>
        <v>#REF!</v>
      </c>
      <c r="E13" s="442" t="e">
        <f t="shared" si="4"/>
        <v>#REF!</v>
      </c>
      <c r="F13" s="443" t="e">
        <f>+F12</f>
        <v>#REF!</v>
      </c>
      <c r="G13" s="444">
        <v>0</v>
      </c>
      <c r="H13" s="443" t="e">
        <f t="shared" si="3"/>
        <v>#REF!</v>
      </c>
      <c r="I13" s="442" t="e">
        <f t="shared" si="4"/>
        <v>#REF!</v>
      </c>
      <c r="J13" s="172">
        <v>0</v>
      </c>
      <c r="K13" s="442" t="e">
        <f t="shared" si="4"/>
        <v>#REF!</v>
      </c>
      <c r="L13" s="174">
        <v>0</v>
      </c>
    </row>
    <row r="14" spans="1:13" ht="21.75" customHeight="1" thickBot="1" x14ac:dyDescent="0.3">
      <c r="A14" s="429" t="s">
        <v>69</v>
      </c>
      <c r="B14" s="445" t="e">
        <f>+B11+B13</f>
        <v>#REF!</v>
      </c>
      <c r="C14" s="445" t="e">
        <f>+C11+C13</f>
        <v>#REF!</v>
      </c>
      <c r="D14" s="445" t="e">
        <f>+D11+D13</f>
        <v>#REF!</v>
      </c>
      <c r="E14" s="445" t="e">
        <f>+E11+E13</f>
        <v>#REF!</v>
      </c>
      <c r="F14" s="445" t="e">
        <f>+F11+F13</f>
        <v>#REF!</v>
      </c>
      <c r="G14" s="446" t="e">
        <f t="shared" si="2"/>
        <v>#REF!</v>
      </c>
      <c r="H14" s="445" t="e">
        <f t="shared" si="3"/>
        <v>#REF!</v>
      </c>
      <c r="I14" s="445" t="e">
        <f>+I11+I13</f>
        <v>#REF!</v>
      </c>
      <c r="J14" s="447" t="e">
        <f>+I14/E14</f>
        <v>#REF!</v>
      </c>
      <c r="K14" s="445" t="e">
        <f>+K11+K13</f>
        <v>#REF!</v>
      </c>
      <c r="L14" s="448" t="e">
        <f t="shared" si="1"/>
        <v>#REF!</v>
      </c>
    </row>
    <row r="15" spans="1:13" ht="15.75" x14ac:dyDescent="0.25">
      <c r="A15" s="2"/>
      <c r="B15" s="3"/>
      <c r="C15" s="3"/>
      <c r="D15" s="3"/>
      <c r="E15" s="3"/>
      <c r="F15" s="3"/>
      <c r="G15" s="3"/>
      <c r="H15" s="3"/>
      <c r="I15" s="3"/>
      <c r="J15" s="4"/>
      <c r="K15" s="5"/>
      <c r="L15" s="6"/>
    </row>
    <row r="16" spans="1:13" x14ac:dyDescent="0.25">
      <c r="B16" s="248"/>
      <c r="C16" s="248"/>
      <c r="D16" s="248"/>
      <c r="E16" s="248"/>
      <c r="F16" s="248"/>
      <c r="G16" s="248"/>
      <c r="H16" s="248"/>
      <c r="I16" s="248"/>
      <c r="J16" s="8"/>
      <c r="K16" s="248"/>
      <c r="L16" s="8"/>
    </row>
    <row r="17" spans="2:12" x14ac:dyDescent="0.25">
      <c r="B17" s="790"/>
      <c r="C17" s="248"/>
      <c r="D17" s="248"/>
      <c r="E17" s="248"/>
      <c r="F17" s="248">
        <v>246963</v>
      </c>
      <c r="G17" s="248"/>
      <c r="H17" s="248"/>
      <c r="I17" s="248"/>
      <c r="J17" s="8"/>
      <c r="K17" s="248"/>
      <c r="L17" s="8"/>
    </row>
    <row r="18" spans="2:12" x14ac:dyDescent="0.25">
      <c r="B18" s="790"/>
      <c r="C18" s="248"/>
      <c r="D18" s="248"/>
      <c r="E18" s="248"/>
      <c r="F18" s="248"/>
      <c r="G18" s="248"/>
      <c r="H18" s="248"/>
      <c r="I18" s="248"/>
      <c r="J18" s="8"/>
      <c r="K18" s="248"/>
      <c r="L18" s="8"/>
    </row>
    <row r="19" spans="2:12" x14ac:dyDescent="0.25">
      <c r="B19" s="779"/>
      <c r="J19" s="8"/>
      <c r="L19" s="8"/>
    </row>
    <row r="20" spans="2:12" x14ac:dyDescent="0.25">
      <c r="B20" s="779"/>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3"/>
  <sheetViews>
    <sheetView topLeftCell="P2" workbookViewId="0">
      <selection activeCell="Y54" sqref="Y54"/>
    </sheetView>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1" t="s">
        <v>0</v>
      </c>
      <c r="B1" s="81">
        <v>2024</v>
      </c>
      <c r="C1" s="82" t="s">
        <v>1</v>
      </c>
      <c r="D1" s="82" t="s">
        <v>1</v>
      </c>
      <c r="E1" s="82" t="s">
        <v>1</v>
      </c>
      <c r="F1" s="82" t="s">
        <v>1</v>
      </c>
      <c r="G1" s="82" t="s">
        <v>1</v>
      </c>
      <c r="H1" s="82" t="s">
        <v>1</v>
      </c>
      <c r="I1" s="82" t="s">
        <v>1</v>
      </c>
      <c r="J1" s="82" t="s">
        <v>1</v>
      </c>
      <c r="K1" s="82" t="s">
        <v>1</v>
      </c>
      <c r="L1" s="82" t="s">
        <v>1</v>
      </c>
      <c r="M1" s="82" t="s">
        <v>1</v>
      </c>
      <c r="N1" s="82" t="s">
        <v>1</v>
      </c>
      <c r="O1" s="82" t="s">
        <v>1</v>
      </c>
      <c r="P1" s="82" t="s">
        <v>1</v>
      </c>
      <c r="Q1" s="916" t="s">
        <v>358</v>
      </c>
      <c r="R1" s="916"/>
      <c r="S1" s="916"/>
      <c r="T1" s="82" t="s">
        <v>1</v>
      </c>
      <c r="U1" s="82" t="s">
        <v>1</v>
      </c>
      <c r="V1" s="82" t="s">
        <v>1</v>
      </c>
      <c r="W1" s="82" t="s">
        <v>1</v>
      </c>
      <c r="X1" s="82" t="s">
        <v>1</v>
      </c>
      <c r="Y1" s="82" t="s">
        <v>1</v>
      </c>
      <c r="Z1" s="82" t="s">
        <v>1</v>
      </c>
      <c r="AA1" s="82" t="s">
        <v>1</v>
      </c>
    </row>
    <row r="2" spans="1:27" ht="14.25" customHeight="1" x14ac:dyDescent="0.25">
      <c r="A2" s="81" t="s">
        <v>2</v>
      </c>
      <c r="B2" s="81" t="s">
        <v>3</v>
      </c>
      <c r="C2" s="82" t="s">
        <v>1</v>
      </c>
      <c r="D2" s="82" t="s">
        <v>1</v>
      </c>
      <c r="E2" s="82" t="s">
        <v>1</v>
      </c>
      <c r="F2" s="82" t="s">
        <v>1</v>
      </c>
      <c r="G2" s="82" t="s">
        <v>1</v>
      </c>
      <c r="H2" s="82" t="s">
        <v>1</v>
      </c>
      <c r="I2" s="82" t="s">
        <v>1</v>
      </c>
      <c r="J2" s="82" t="s">
        <v>1</v>
      </c>
      <c r="K2" s="82" t="s">
        <v>1</v>
      </c>
      <c r="L2" s="82" t="s">
        <v>1</v>
      </c>
      <c r="M2" s="82" t="s">
        <v>1</v>
      </c>
      <c r="N2" s="82" t="s">
        <v>1</v>
      </c>
      <c r="O2" s="82" t="s">
        <v>1</v>
      </c>
      <c r="P2" s="82" t="s">
        <v>1</v>
      </c>
      <c r="Q2" s="82" t="s">
        <v>1</v>
      </c>
      <c r="R2" s="82" t="s">
        <v>1</v>
      </c>
      <c r="S2" s="82" t="s">
        <v>1</v>
      </c>
      <c r="T2" s="82" t="s">
        <v>1</v>
      </c>
      <c r="U2" s="82" t="s">
        <v>1</v>
      </c>
      <c r="V2" s="82" t="s">
        <v>1</v>
      </c>
      <c r="W2" s="82" t="s">
        <v>1</v>
      </c>
      <c r="X2" s="82" t="s">
        <v>1</v>
      </c>
      <c r="Y2" s="82" t="s">
        <v>1</v>
      </c>
      <c r="Z2" s="82" t="s">
        <v>1</v>
      </c>
      <c r="AA2" s="82" t="s">
        <v>1</v>
      </c>
    </row>
    <row r="3" spans="1:27" ht="20.25" customHeight="1" x14ac:dyDescent="0.25">
      <c r="A3" s="81" t="s">
        <v>4</v>
      </c>
      <c r="B3" s="268" t="e">
        <f>+#REF!</f>
        <v>#REF!</v>
      </c>
      <c r="C3" s="82" t="s">
        <v>1</v>
      </c>
      <c r="D3" s="82" t="s">
        <v>1</v>
      </c>
      <c r="E3" s="82" t="s">
        <v>1</v>
      </c>
      <c r="F3" s="82" t="s">
        <v>1</v>
      </c>
      <c r="G3" s="82" t="s">
        <v>1</v>
      </c>
      <c r="H3" s="82" t="s">
        <v>1</v>
      </c>
      <c r="I3" s="82" t="s">
        <v>1</v>
      </c>
      <c r="J3" s="82" t="s">
        <v>1</v>
      </c>
      <c r="K3" s="82" t="s">
        <v>1</v>
      </c>
      <c r="L3" s="82" t="s">
        <v>1</v>
      </c>
      <c r="M3" s="82" t="s">
        <v>1</v>
      </c>
      <c r="N3" s="82" t="s">
        <v>1</v>
      </c>
      <c r="O3" s="82" t="s">
        <v>1</v>
      </c>
      <c r="P3" s="82" t="s">
        <v>1</v>
      </c>
      <c r="Q3" s="126">
        <v>1000000</v>
      </c>
      <c r="R3" s="82" t="s">
        <v>1</v>
      </c>
      <c r="S3" s="82" t="s">
        <v>1</v>
      </c>
      <c r="T3" s="82" t="s">
        <v>1</v>
      </c>
      <c r="U3" s="82" t="s">
        <v>1</v>
      </c>
      <c r="V3" s="82" t="s">
        <v>1</v>
      </c>
      <c r="W3" s="82" t="s">
        <v>1</v>
      </c>
      <c r="X3" s="82" t="s">
        <v>1</v>
      </c>
      <c r="Y3" s="82" t="s">
        <v>1</v>
      </c>
      <c r="Z3" s="82" t="s">
        <v>1</v>
      </c>
      <c r="AA3" s="82" t="s">
        <v>1</v>
      </c>
    </row>
    <row r="4" spans="1:27" ht="37.5" customHeight="1" x14ac:dyDescent="0.25">
      <c r="A4" s="81" t="s">
        <v>5</v>
      </c>
      <c r="B4" s="81" t="s">
        <v>6</v>
      </c>
      <c r="C4" s="81" t="s">
        <v>7</v>
      </c>
      <c r="D4" s="81" t="s">
        <v>8</v>
      </c>
      <c r="E4" s="81" t="s">
        <v>9</v>
      </c>
      <c r="F4" s="81" t="s">
        <v>10</v>
      </c>
      <c r="G4" s="81" t="s">
        <v>11</v>
      </c>
      <c r="H4" s="81" t="s">
        <v>12</v>
      </c>
      <c r="I4" s="81" t="s">
        <v>13</v>
      </c>
      <c r="J4" s="81" t="s">
        <v>14</v>
      </c>
      <c r="K4" s="81" t="s">
        <v>15</v>
      </c>
      <c r="L4" s="81" t="s">
        <v>180</v>
      </c>
      <c r="M4" s="81" t="s">
        <v>16</v>
      </c>
      <c r="N4" s="81" t="s">
        <v>17</v>
      </c>
      <c r="O4" s="81" t="s">
        <v>18</v>
      </c>
      <c r="P4" s="81" t="s">
        <v>19</v>
      </c>
      <c r="Q4" s="81" t="s">
        <v>20</v>
      </c>
      <c r="R4" s="81" t="s">
        <v>21</v>
      </c>
      <c r="S4" s="81" t="s">
        <v>22</v>
      </c>
      <c r="T4" s="81" t="s">
        <v>94</v>
      </c>
      <c r="U4" s="81" t="s">
        <v>23</v>
      </c>
      <c r="V4" s="81" t="s">
        <v>24</v>
      </c>
      <c r="W4" s="81" t="s">
        <v>181</v>
      </c>
      <c r="X4" s="81" t="s">
        <v>25</v>
      </c>
      <c r="Y4" s="81" t="s">
        <v>26</v>
      </c>
      <c r="Z4" s="81" t="s">
        <v>27</v>
      </c>
      <c r="AA4" s="81" t="s">
        <v>28</v>
      </c>
    </row>
    <row r="5" spans="1:27" ht="63.75" hidden="1" customHeight="1" x14ac:dyDescent="0.25">
      <c r="A5" s="83" t="s">
        <v>57</v>
      </c>
      <c r="B5" s="84" t="s">
        <v>58</v>
      </c>
      <c r="C5" s="85" t="s">
        <v>98</v>
      </c>
      <c r="D5" s="83" t="s">
        <v>29</v>
      </c>
      <c r="E5" s="83" t="s">
        <v>182</v>
      </c>
      <c r="F5" s="83" t="s">
        <v>182</v>
      </c>
      <c r="G5" s="83" t="s">
        <v>182</v>
      </c>
      <c r="H5" s="83"/>
      <c r="I5" s="83"/>
      <c r="J5" s="83"/>
      <c r="K5" s="83"/>
      <c r="L5" s="83"/>
      <c r="M5" s="83" t="s">
        <v>30</v>
      </c>
      <c r="N5" s="83" t="s">
        <v>31</v>
      </c>
      <c r="O5" s="83" t="s">
        <v>32</v>
      </c>
      <c r="P5" s="84" t="s">
        <v>99</v>
      </c>
      <c r="Q5" s="86">
        <v>23550.499999</v>
      </c>
      <c r="R5" s="86">
        <v>9.9999999999999995E-7</v>
      </c>
      <c r="S5" s="86">
        <v>0</v>
      </c>
      <c r="T5" s="86">
        <v>23550.5</v>
      </c>
      <c r="U5" s="86">
        <v>0</v>
      </c>
      <c r="V5" s="86">
        <v>13079.841163499999</v>
      </c>
      <c r="W5" s="86">
        <v>10470.658836500001</v>
      </c>
      <c r="X5" s="86">
        <v>1484.369794</v>
      </c>
      <c r="Y5" s="86">
        <v>1444.5872139999999</v>
      </c>
      <c r="Z5" s="86">
        <v>1444.5872139999999</v>
      </c>
      <c r="AA5" s="86">
        <v>1444.5872139999999</v>
      </c>
    </row>
    <row r="6" spans="1:27" ht="63.75" hidden="1" customHeight="1" x14ac:dyDescent="0.25">
      <c r="A6" s="83" t="s">
        <v>57</v>
      </c>
      <c r="B6" s="84" t="s">
        <v>58</v>
      </c>
      <c r="C6" s="85" t="s">
        <v>100</v>
      </c>
      <c r="D6" s="83" t="s">
        <v>29</v>
      </c>
      <c r="E6" s="83" t="s">
        <v>182</v>
      </c>
      <c r="F6" s="83" t="s">
        <v>182</v>
      </c>
      <c r="G6" s="83" t="s">
        <v>183</v>
      </c>
      <c r="H6" s="83"/>
      <c r="I6" s="83"/>
      <c r="J6" s="83"/>
      <c r="K6" s="83"/>
      <c r="L6" s="83"/>
      <c r="M6" s="83" t="s">
        <v>30</v>
      </c>
      <c r="N6" s="83" t="s">
        <v>31</v>
      </c>
      <c r="O6" s="83" t="s">
        <v>32</v>
      </c>
      <c r="P6" s="84" t="s">
        <v>101</v>
      </c>
      <c r="Q6" s="86">
        <v>7317.1</v>
      </c>
      <c r="R6" s="86">
        <v>0</v>
      </c>
      <c r="S6" s="86">
        <v>0</v>
      </c>
      <c r="T6" s="86">
        <v>7317.1</v>
      </c>
      <c r="U6" s="86">
        <v>0</v>
      </c>
      <c r="V6" s="86">
        <v>760.72953199999995</v>
      </c>
      <c r="W6" s="86">
        <v>6556.3704680000001</v>
      </c>
      <c r="X6" s="86">
        <v>0</v>
      </c>
      <c r="Y6" s="86">
        <v>0</v>
      </c>
      <c r="Z6" s="86">
        <v>0</v>
      </c>
      <c r="AA6" s="86">
        <v>0</v>
      </c>
    </row>
    <row r="7" spans="1:27" ht="63.75" hidden="1" customHeight="1" x14ac:dyDescent="0.25">
      <c r="A7" s="83" t="s">
        <v>57</v>
      </c>
      <c r="B7" s="84" t="s">
        <v>58</v>
      </c>
      <c r="C7" s="85" t="s">
        <v>102</v>
      </c>
      <c r="D7" s="83" t="s">
        <v>29</v>
      </c>
      <c r="E7" s="83" t="s">
        <v>182</v>
      </c>
      <c r="F7" s="83" t="s">
        <v>182</v>
      </c>
      <c r="G7" s="83" t="s">
        <v>184</v>
      </c>
      <c r="H7" s="83"/>
      <c r="I7" s="83"/>
      <c r="J7" s="83"/>
      <c r="K7" s="83"/>
      <c r="L7" s="83"/>
      <c r="M7" s="83" t="s">
        <v>30</v>
      </c>
      <c r="N7" s="83" t="s">
        <v>31</v>
      </c>
      <c r="O7" s="83" t="s">
        <v>32</v>
      </c>
      <c r="P7" s="84" t="s">
        <v>103</v>
      </c>
      <c r="Q7" s="86">
        <v>3836.2</v>
      </c>
      <c r="R7" s="86">
        <v>0</v>
      </c>
      <c r="S7" s="86">
        <v>0</v>
      </c>
      <c r="T7" s="86">
        <v>3836.2</v>
      </c>
      <c r="U7" s="86">
        <v>0</v>
      </c>
      <c r="V7" s="86">
        <v>1963.1513445000001</v>
      </c>
      <c r="W7" s="86">
        <v>1873.0486555</v>
      </c>
      <c r="X7" s="86">
        <v>214.901128</v>
      </c>
      <c r="Y7" s="86">
        <v>162.82080999999999</v>
      </c>
      <c r="Z7" s="86">
        <v>162.82080999999999</v>
      </c>
      <c r="AA7" s="86">
        <v>162.82080999999999</v>
      </c>
    </row>
    <row r="8" spans="1:27" ht="63.75" hidden="1" customHeight="1" x14ac:dyDescent="0.25">
      <c r="A8" s="83" t="s">
        <v>57</v>
      </c>
      <c r="B8" s="84" t="s">
        <v>58</v>
      </c>
      <c r="C8" s="85" t="s">
        <v>104</v>
      </c>
      <c r="D8" s="83" t="s">
        <v>29</v>
      </c>
      <c r="E8" s="83" t="s">
        <v>183</v>
      </c>
      <c r="F8" s="83" t="s">
        <v>182</v>
      </c>
      <c r="G8" s="83"/>
      <c r="H8" s="83"/>
      <c r="I8" s="83"/>
      <c r="J8" s="83"/>
      <c r="K8" s="83"/>
      <c r="L8" s="83"/>
      <c r="M8" s="83" t="s">
        <v>30</v>
      </c>
      <c r="N8" s="83" t="s">
        <v>31</v>
      </c>
      <c r="O8" s="83" t="s">
        <v>32</v>
      </c>
      <c r="P8" s="84" t="s">
        <v>105</v>
      </c>
      <c r="Q8" s="86">
        <v>20.2</v>
      </c>
      <c r="R8" s="86">
        <v>7</v>
      </c>
      <c r="S8" s="86">
        <v>7</v>
      </c>
      <c r="T8" s="86">
        <v>20.2</v>
      </c>
      <c r="U8" s="86">
        <v>0</v>
      </c>
      <c r="V8" s="86">
        <v>20.2</v>
      </c>
      <c r="W8" s="86">
        <v>0</v>
      </c>
      <c r="X8" s="86">
        <v>0</v>
      </c>
      <c r="Y8" s="86">
        <v>0</v>
      </c>
      <c r="Z8" s="86">
        <v>0</v>
      </c>
      <c r="AA8" s="86">
        <v>0</v>
      </c>
    </row>
    <row r="9" spans="1:27" ht="63.75" hidden="1" customHeight="1" x14ac:dyDescent="0.25">
      <c r="A9" s="83" t="s">
        <v>57</v>
      </c>
      <c r="B9" s="84" t="s">
        <v>58</v>
      </c>
      <c r="C9" s="85" t="s">
        <v>106</v>
      </c>
      <c r="D9" s="83" t="s">
        <v>29</v>
      </c>
      <c r="E9" s="83" t="s">
        <v>183</v>
      </c>
      <c r="F9" s="83" t="s">
        <v>183</v>
      </c>
      <c r="G9" s="83"/>
      <c r="H9" s="83"/>
      <c r="I9" s="83"/>
      <c r="J9" s="83"/>
      <c r="K9" s="83"/>
      <c r="L9" s="83"/>
      <c r="M9" s="83" t="s">
        <v>30</v>
      </c>
      <c r="N9" s="83" t="s">
        <v>31</v>
      </c>
      <c r="O9" s="83" t="s">
        <v>32</v>
      </c>
      <c r="P9" s="84" t="s">
        <v>107</v>
      </c>
      <c r="Q9" s="86">
        <v>7599.3999990000002</v>
      </c>
      <c r="R9" s="86">
        <v>19.000001000000001</v>
      </c>
      <c r="S9" s="86">
        <v>19</v>
      </c>
      <c r="T9" s="86">
        <v>7599.4</v>
      </c>
      <c r="U9" s="86">
        <v>0</v>
      </c>
      <c r="V9" s="86">
        <v>5966.0640716300004</v>
      </c>
      <c r="W9" s="86">
        <v>1633.3359283699999</v>
      </c>
      <c r="X9" s="86">
        <v>3019.15741063</v>
      </c>
      <c r="Y9" s="86">
        <v>449.402264</v>
      </c>
      <c r="Z9" s="86">
        <v>449.402264</v>
      </c>
      <c r="AA9" s="86">
        <v>432</v>
      </c>
    </row>
    <row r="10" spans="1:27" ht="63.75" hidden="1" customHeight="1" x14ac:dyDescent="0.25">
      <c r="A10" s="83" t="s">
        <v>57</v>
      </c>
      <c r="B10" s="84" t="s">
        <v>58</v>
      </c>
      <c r="C10" s="85" t="s">
        <v>109</v>
      </c>
      <c r="D10" s="83" t="s">
        <v>29</v>
      </c>
      <c r="E10" s="83" t="s">
        <v>184</v>
      </c>
      <c r="F10" s="83" t="s">
        <v>184</v>
      </c>
      <c r="G10" s="83" t="s">
        <v>182</v>
      </c>
      <c r="H10" s="83" t="s">
        <v>185</v>
      </c>
      <c r="I10" s="83"/>
      <c r="J10" s="83"/>
      <c r="K10" s="83"/>
      <c r="L10" s="83"/>
      <c r="M10" s="83" t="s">
        <v>30</v>
      </c>
      <c r="N10" s="83" t="s">
        <v>31</v>
      </c>
      <c r="O10" s="83" t="s">
        <v>32</v>
      </c>
      <c r="P10" s="84" t="s">
        <v>33</v>
      </c>
      <c r="Q10" s="86">
        <v>554.1</v>
      </c>
      <c r="R10" s="86">
        <v>0</v>
      </c>
      <c r="S10" s="86">
        <v>0</v>
      </c>
      <c r="T10" s="86">
        <v>554.1</v>
      </c>
      <c r="U10" s="86">
        <v>0</v>
      </c>
      <c r="V10" s="86">
        <v>373.097734</v>
      </c>
      <c r="W10" s="86">
        <v>181.00226599999999</v>
      </c>
      <c r="X10" s="86">
        <v>190.7534</v>
      </c>
      <c r="Y10" s="86">
        <v>0</v>
      </c>
      <c r="Z10" s="86">
        <v>0</v>
      </c>
      <c r="AA10" s="86">
        <v>0</v>
      </c>
    </row>
    <row r="11" spans="1:27" ht="63.75" hidden="1" customHeight="1" x14ac:dyDescent="0.25">
      <c r="A11" s="83" t="s">
        <v>57</v>
      </c>
      <c r="B11" s="84" t="s">
        <v>58</v>
      </c>
      <c r="C11" s="85" t="s">
        <v>113</v>
      </c>
      <c r="D11" s="83" t="s">
        <v>29</v>
      </c>
      <c r="E11" s="83" t="s">
        <v>184</v>
      </c>
      <c r="F11" s="83" t="s">
        <v>184</v>
      </c>
      <c r="G11" s="83" t="s">
        <v>182</v>
      </c>
      <c r="H11" s="83" t="s">
        <v>187</v>
      </c>
      <c r="I11" s="83"/>
      <c r="J11" s="83"/>
      <c r="K11" s="83"/>
      <c r="L11" s="83"/>
      <c r="M11" s="83" t="s">
        <v>30</v>
      </c>
      <c r="N11" s="83" t="s">
        <v>31</v>
      </c>
      <c r="O11" s="83" t="s">
        <v>32</v>
      </c>
      <c r="P11" s="84" t="s">
        <v>36</v>
      </c>
      <c r="Q11" s="86">
        <v>6604.4</v>
      </c>
      <c r="R11" s="86">
        <v>0</v>
      </c>
      <c r="S11" s="86">
        <v>0</v>
      </c>
      <c r="T11" s="86">
        <v>6604.4</v>
      </c>
      <c r="U11" s="86">
        <v>0</v>
      </c>
      <c r="V11" s="86">
        <v>2165.4143779999999</v>
      </c>
      <c r="W11" s="86">
        <v>4438.9856220000001</v>
      </c>
      <c r="X11" s="86">
        <v>802.63182600000005</v>
      </c>
      <c r="Y11" s="86">
        <v>0</v>
      </c>
      <c r="Z11" s="86">
        <v>0</v>
      </c>
      <c r="AA11" s="86">
        <v>0</v>
      </c>
    </row>
    <row r="12" spans="1:27" ht="63.75" hidden="1" customHeight="1" x14ac:dyDescent="0.25">
      <c r="A12" s="83" t="s">
        <v>57</v>
      </c>
      <c r="B12" s="84" t="s">
        <v>58</v>
      </c>
      <c r="C12" s="85" t="s">
        <v>297</v>
      </c>
      <c r="D12" s="83" t="s">
        <v>29</v>
      </c>
      <c r="E12" s="83" t="s">
        <v>184</v>
      </c>
      <c r="F12" s="83" t="s">
        <v>184</v>
      </c>
      <c r="G12" s="83" t="s">
        <v>182</v>
      </c>
      <c r="H12" s="83" t="s">
        <v>298</v>
      </c>
      <c r="I12" s="83"/>
      <c r="J12" s="83"/>
      <c r="K12" s="83"/>
      <c r="L12" s="83"/>
      <c r="M12" s="83" t="s">
        <v>30</v>
      </c>
      <c r="N12" s="83" t="s">
        <v>31</v>
      </c>
      <c r="O12" s="83" t="s">
        <v>32</v>
      </c>
      <c r="P12" s="84" t="s">
        <v>299</v>
      </c>
      <c r="Q12" s="86">
        <v>1400</v>
      </c>
      <c r="R12" s="86">
        <v>0</v>
      </c>
      <c r="S12" s="86">
        <v>0</v>
      </c>
      <c r="T12" s="86">
        <v>1400</v>
      </c>
      <c r="U12" s="86">
        <v>0</v>
      </c>
      <c r="V12" s="86">
        <v>1167.040197</v>
      </c>
      <c r="W12" s="86">
        <v>232.95980299999999</v>
      </c>
      <c r="X12" s="86">
        <v>277.34826299999997</v>
      </c>
      <c r="Y12" s="86">
        <v>0</v>
      </c>
      <c r="Z12" s="86">
        <v>0</v>
      </c>
      <c r="AA12" s="86">
        <v>0</v>
      </c>
    </row>
    <row r="13" spans="1:27" ht="63.75" hidden="1" customHeight="1" x14ac:dyDescent="0.25">
      <c r="A13" s="83" t="s">
        <v>57</v>
      </c>
      <c r="B13" s="84" t="s">
        <v>58</v>
      </c>
      <c r="C13" s="85" t="s">
        <v>116</v>
      </c>
      <c r="D13" s="83" t="s">
        <v>29</v>
      </c>
      <c r="E13" s="83" t="s">
        <v>184</v>
      </c>
      <c r="F13" s="83" t="s">
        <v>184</v>
      </c>
      <c r="G13" s="83" t="s">
        <v>183</v>
      </c>
      <c r="H13" s="83" t="s">
        <v>188</v>
      </c>
      <c r="I13" s="83"/>
      <c r="J13" s="83"/>
      <c r="K13" s="83"/>
      <c r="L13" s="83"/>
      <c r="M13" s="83" t="s">
        <v>30</v>
      </c>
      <c r="N13" s="83" t="s">
        <v>31</v>
      </c>
      <c r="O13" s="83" t="s">
        <v>32</v>
      </c>
      <c r="P13" s="84" t="s">
        <v>117</v>
      </c>
      <c r="Q13" s="86">
        <v>5735.9</v>
      </c>
      <c r="R13" s="86">
        <v>0</v>
      </c>
      <c r="S13" s="86">
        <v>0</v>
      </c>
      <c r="T13" s="86">
        <v>5735.9</v>
      </c>
      <c r="U13" s="86">
        <v>0</v>
      </c>
      <c r="V13" s="86">
        <v>0</v>
      </c>
      <c r="W13" s="86">
        <v>5735.9</v>
      </c>
      <c r="X13" s="86">
        <v>0</v>
      </c>
      <c r="Y13" s="86">
        <v>0</v>
      </c>
      <c r="Z13" s="86">
        <v>0</v>
      </c>
      <c r="AA13" s="86">
        <v>0</v>
      </c>
    </row>
    <row r="14" spans="1:27" ht="63.75" hidden="1" customHeight="1" x14ac:dyDescent="0.25">
      <c r="A14" s="83" t="s">
        <v>57</v>
      </c>
      <c r="B14" s="84" t="s">
        <v>58</v>
      </c>
      <c r="C14" s="85" t="s">
        <v>118</v>
      </c>
      <c r="D14" s="83" t="s">
        <v>29</v>
      </c>
      <c r="E14" s="83" t="s">
        <v>184</v>
      </c>
      <c r="F14" s="83" t="s">
        <v>184</v>
      </c>
      <c r="G14" s="83" t="s">
        <v>183</v>
      </c>
      <c r="H14" s="83" t="s">
        <v>189</v>
      </c>
      <c r="I14" s="83"/>
      <c r="J14" s="83"/>
      <c r="K14" s="83"/>
      <c r="L14" s="83"/>
      <c r="M14" s="83" t="s">
        <v>30</v>
      </c>
      <c r="N14" s="83" t="s">
        <v>31</v>
      </c>
      <c r="O14" s="83" t="s">
        <v>32</v>
      </c>
      <c r="P14" s="84" t="s">
        <v>119</v>
      </c>
      <c r="Q14" s="86">
        <v>4082.1</v>
      </c>
      <c r="R14" s="86">
        <v>0</v>
      </c>
      <c r="S14" s="86">
        <v>0</v>
      </c>
      <c r="T14" s="86">
        <v>4082.1</v>
      </c>
      <c r="U14" s="86">
        <v>0</v>
      </c>
      <c r="V14" s="86">
        <v>4082.1</v>
      </c>
      <c r="W14" s="86">
        <v>0</v>
      </c>
      <c r="X14" s="86">
        <v>4082.1</v>
      </c>
      <c r="Y14" s="86">
        <v>340.17500000000001</v>
      </c>
      <c r="Z14" s="86">
        <v>340.17500000000001</v>
      </c>
      <c r="AA14" s="86">
        <v>336.88463100000001</v>
      </c>
    </row>
    <row r="15" spans="1:27" ht="63.75" hidden="1" customHeight="1" x14ac:dyDescent="0.25">
      <c r="A15" s="83" t="s">
        <v>57</v>
      </c>
      <c r="B15" s="84" t="s">
        <v>58</v>
      </c>
      <c r="C15" s="85" t="s">
        <v>120</v>
      </c>
      <c r="D15" s="83" t="s">
        <v>29</v>
      </c>
      <c r="E15" s="83" t="s">
        <v>184</v>
      </c>
      <c r="F15" s="83" t="s">
        <v>184</v>
      </c>
      <c r="G15" s="83" t="s">
        <v>183</v>
      </c>
      <c r="H15" s="83" t="s">
        <v>190</v>
      </c>
      <c r="I15" s="83"/>
      <c r="J15" s="83"/>
      <c r="K15" s="83"/>
      <c r="L15" s="83"/>
      <c r="M15" s="83" t="s">
        <v>30</v>
      </c>
      <c r="N15" s="83" t="s">
        <v>31</v>
      </c>
      <c r="O15" s="83" t="s">
        <v>32</v>
      </c>
      <c r="P15" s="84" t="s">
        <v>121</v>
      </c>
      <c r="Q15" s="86">
        <v>2900.4</v>
      </c>
      <c r="R15" s="86">
        <v>0</v>
      </c>
      <c r="S15" s="86">
        <v>0</v>
      </c>
      <c r="T15" s="86">
        <v>2900.4</v>
      </c>
      <c r="U15" s="86">
        <v>0</v>
      </c>
      <c r="V15" s="86">
        <v>0</v>
      </c>
      <c r="W15" s="86">
        <v>2900.4</v>
      </c>
      <c r="X15" s="86">
        <v>0</v>
      </c>
      <c r="Y15" s="86">
        <v>0</v>
      </c>
      <c r="Z15" s="86">
        <v>0</v>
      </c>
      <c r="AA15" s="86">
        <v>0</v>
      </c>
    </row>
    <row r="16" spans="1:27" ht="63.75" hidden="1" customHeight="1" x14ac:dyDescent="0.25">
      <c r="A16" s="83" t="s">
        <v>57</v>
      </c>
      <c r="B16" s="84" t="s">
        <v>58</v>
      </c>
      <c r="C16" s="85" t="s">
        <v>122</v>
      </c>
      <c r="D16" s="83" t="s">
        <v>29</v>
      </c>
      <c r="E16" s="83" t="s">
        <v>184</v>
      </c>
      <c r="F16" s="83" t="s">
        <v>184</v>
      </c>
      <c r="G16" s="83" t="s">
        <v>183</v>
      </c>
      <c r="H16" s="83" t="s">
        <v>191</v>
      </c>
      <c r="I16" s="83"/>
      <c r="J16" s="83"/>
      <c r="K16" s="83"/>
      <c r="L16" s="83"/>
      <c r="M16" s="83" t="s">
        <v>30</v>
      </c>
      <c r="N16" s="83" t="s">
        <v>31</v>
      </c>
      <c r="O16" s="83" t="s">
        <v>32</v>
      </c>
      <c r="P16" s="84" t="s">
        <v>123</v>
      </c>
      <c r="Q16" s="86">
        <v>2257.8000000000002</v>
      </c>
      <c r="R16" s="86">
        <v>0</v>
      </c>
      <c r="S16" s="86">
        <v>0</v>
      </c>
      <c r="T16" s="86">
        <v>2257.8000000000002</v>
      </c>
      <c r="U16" s="86">
        <v>0</v>
      </c>
      <c r="V16" s="86">
        <v>0</v>
      </c>
      <c r="W16" s="86">
        <v>2257.8000000000002</v>
      </c>
      <c r="X16" s="86">
        <v>0</v>
      </c>
      <c r="Y16" s="86">
        <v>0</v>
      </c>
      <c r="Z16" s="86">
        <v>0</v>
      </c>
      <c r="AA16" s="86">
        <v>0</v>
      </c>
    </row>
    <row r="17" spans="1:27" ht="63.75" hidden="1" customHeight="1" x14ac:dyDescent="0.25">
      <c r="A17" s="83" t="s">
        <v>57</v>
      </c>
      <c r="B17" s="84" t="s">
        <v>58</v>
      </c>
      <c r="C17" s="85" t="s">
        <v>124</v>
      </c>
      <c r="D17" s="83" t="s">
        <v>29</v>
      </c>
      <c r="E17" s="83" t="s">
        <v>184</v>
      </c>
      <c r="F17" s="83" t="s">
        <v>184</v>
      </c>
      <c r="G17" s="83" t="s">
        <v>183</v>
      </c>
      <c r="H17" s="83" t="s">
        <v>192</v>
      </c>
      <c r="I17" s="83"/>
      <c r="J17" s="83"/>
      <c r="K17" s="83"/>
      <c r="L17" s="83"/>
      <c r="M17" s="83" t="s">
        <v>30</v>
      </c>
      <c r="N17" s="83" t="s">
        <v>31</v>
      </c>
      <c r="O17" s="83" t="s">
        <v>32</v>
      </c>
      <c r="P17" s="84" t="s">
        <v>125</v>
      </c>
      <c r="Q17" s="86">
        <v>2897</v>
      </c>
      <c r="R17" s="86">
        <v>0</v>
      </c>
      <c r="S17" s="86">
        <v>0</v>
      </c>
      <c r="T17" s="86">
        <v>2897</v>
      </c>
      <c r="U17" s="86">
        <v>0</v>
      </c>
      <c r="V17" s="86">
        <v>0</v>
      </c>
      <c r="W17" s="86">
        <v>2897</v>
      </c>
      <c r="X17" s="86">
        <v>0</v>
      </c>
      <c r="Y17" s="86">
        <v>0</v>
      </c>
      <c r="Z17" s="86">
        <v>0</v>
      </c>
      <c r="AA17" s="86">
        <v>0</v>
      </c>
    </row>
    <row r="18" spans="1:27" ht="63.75" hidden="1" customHeight="1" x14ac:dyDescent="0.25">
      <c r="A18" s="83" t="s">
        <v>57</v>
      </c>
      <c r="B18" s="84" t="s">
        <v>58</v>
      </c>
      <c r="C18" s="85" t="s">
        <v>126</v>
      </c>
      <c r="D18" s="83" t="s">
        <v>29</v>
      </c>
      <c r="E18" s="83" t="s">
        <v>184</v>
      </c>
      <c r="F18" s="83" t="s">
        <v>184</v>
      </c>
      <c r="G18" s="83" t="s">
        <v>183</v>
      </c>
      <c r="H18" s="83" t="s">
        <v>193</v>
      </c>
      <c r="I18" s="83"/>
      <c r="J18" s="83"/>
      <c r="K18" s="83"/>
      <c r="L18" s="83"/>
      <c r="M18" s="83" t="s">
        <v>30</v>
      </c>
      <c r="N18" s="83" t="s">
        <v>31</v>
      </c>
      <c r="O18" s="83" t="s">
        <v>32</v>
      </c>
      <c r="P18" s="84" t="s">
        <v>127</v>
      </c>
      <c r="Q18" s="86">
        <v>4585.3</v>
      </c>
      <c r="R18" s="86">
        <v>0</v>
      </c>
      <c r="S18" s="86">
        <v>0</v>
      </c>
      <c r="T18" s="86">
        <v>4585.3</v>
      </c>
      <c r="U18" s="86">
        <v>0</v>
      </c>
      <c r="V18" s="86">
        <v>0</v>
      </c>
      <c r="W18" s="86">
        <v>4585.3</v>
      </c>
      <c r="X18" s="86">
        <v>0</v>
      </c>
      <c r="Y18" s="86">
        <v>0</v>
      </c>
      <c r="Z18" s="86">
        <v>0</v>
      </c>
      <c r="AA18" s="86">
        <v>0</v>
      </c>
    </row>
    <row r="19" spans="1:27" s="116" customFormat="1" ht="33.75" x14ac:dyDescent="0.25">
      <c r="A19" s="133" t="s">
        <v>57</v>
      </c>
      <c r="B19" s="134" t="s">
        <v>58</v>
      </c>
      <c r="C19" s="135" t="s">
        <v>129</v>
      </c>
      <c r="D19" s="133" t="s">
        <v>29</v>
      </c>
      <c r="E19" s="133" t="s">
        <v>184</v>
      </c>
      <c r="F19" s="133" t="s">
        <v>194</v>
      </c>
      <c r="G19" s="133" t="s">
        <v>182</v>
      </c>
      <c r="H19" s="133" t="s">
        <v>195</v>
      </c>
      <c r="I19" s="133"/>
      <c r="J19" s="133"/>
      <c r="K19" s="133"/>
      <c r="L19" s="133"/>
      <c r="M19" s="133" t="s">
        <v>30</v>
      </c>
      <c r="N19" s="133" t="s">
        <v>31</v>
      </c>
      <c r="O19" s="133" t="s">
        <v>32</v>
      </c>
      <c r="P19" s="269" t="s">
        <v>312</v>
      </c>
      <c r="Q19" s="126" t="e">
        <f>+#REF!/$Q$3</f>
        <v>#REF!</v>
      </c>
      <c r="R19" s="126" t="e">
        <f>+#REF!/$Q$3</f>
        <v>#REF!</v>
      </c>
      <c r="S19" s="126" t="e">
        <f>+#REF!/$Q$3</f>
        <v>#REF!</v>
      </c>
      <c r="T19" s="126" t="e">
        <f>+#REF!/$Q$3</f>
        <v>#REF!</v>
      </c>
      <c r="U19" s="126" t="e">
        <f>+#REF!/$Q$3</f>
        <v>#REF!</v>
      </c>
      <c r="V19" s="590" t="e">
        <f>+#REF!/$Q$3</f>
        <v>#REF!</v>
      </c>
      <c r="W19" s="126" t="e">
        <f>+#REF!/$Q$3</f>
        <v>#REF!</v>
      </c>
      <c r="X19" s="126" t="e">
        <f>+#REF!/$Q$3</f>
        <v>#REF!</v>
      </c>
      <c r="Y19" s="126" t="e">
        <f>+#REF!/$Q$3</f>
        <v>#REF!</v>
      </c>
      <c r="Z19" s="126" t="e">
        <f>+#REF!/$Q$3</f>
        <v>#REF!</v>
      </c>
      <c r="AA19" s="126" t="e">
        <f>+#REF!/$Q$3</f>
        <v>#REF!</v>
      </c>
    </row>
    <row r="20" spans="1:27" ht="63.75" hidden="1" customHeight="1" x14ac:dyDescent="0.25">
      <c r="A20" s="83" t="s">
        <v>57</v>
      </c>
      <c r="B20" s="84" t="s">
        <v>58</v>
      </c>
      <c r="C20" s="85" t="s">
        <v>130</v>
      </c>
      <c r="D20" s="83" t="s">
        <v>29</v>
      </c>
      <c r="E20" s="83" t="s">
        <v>184</v>
      </c>
      <c r="F20" s="83" t="s">
        <v>196</v>
      </c>
      <c r="G20" s="83" t="s">
        <v>182</v>
      </c>
      <c r="H20" s="83" t="s">
        <v>197</v>
      </c>
      <c r="I20" s="83"/>
      <c r="J20" s="83"/>
      <c r="K20" s="83"/>
      <c r="L20" s="83"/>
      <c r="M20" s="83" t="s">
        <v>30</v>
      </c>
      <c r="N20" s="83" t="s">
        <v>31</v>
      </c>
      <c r="O20" s="83" t="s">
        <v>32</v>
      </c>
      <c r="P20" s="84" t="s">
        <v>131</v>
      </c>
      <c r="Q20" s="126">
        <v>9.9999999999999989E-277</v>
      </c>
      <c r="R20" s="126">
        <v>9.9999999999999989E-277</v>
      </c>
      <c r="S20" s="126">
        <v>9.9999999999999989E-277</v>
      </c>
      <c r="T20" s="126">
        <v>9.9999999999999989E-277</v>
      </c>
      <c r="U20" s="126">
        <v>9.9999999999999989E-277</v>
      </c>
      <c r="V20" s="126">
        <v>9.9999999999999989E-277</v>
      </c>
      <c r="W20" s="126">
        <v>9.9999999999999989E-277</v>
      </c>
      <c r="X20" s="126">
        <v>9.9999999999999989E-277</v>
      </c>
      <c r="Y20" s="126">
        <v>9.9999999999999989E-277</v>
      </c>
      <c r="Z20" s="126">
        <v>9.9999999999999989E-277</v>
      </c>
      <c r="AA20" s="126">
        <v>9.9999999999999989E-277</v>
      </c>
    </row>
    <row r="21" spans="1:27" ht="63.75" hidden="1" customHeight="1" x14ac:dyDescent="0.25">
      <c r="A21" s="83" t="s">
        <v>57</v>
      </c>
      <c r="B21" s="84" t="s">
        <v>58</v>
      </c>
      <c r="C21" s="85" t="s">
        <v>132</v>
      </c>
      <c r="D21" s="83" t="s">
        <v>29</v>
      </c>
      <c r="E21" s="83" t="s">
        <v>184</v>
      </c>
      <c r="F21" s="83" t="s">
        <v>196</v>
      </c>
      <c r="G21" s="83" t="s">
        <v>182</v>
      </c>
      <c r="H21" s="83" t="s">
        <v>195</v>
      </c>
      <c r="I21" s="83"/>
      <c r="J21" s="83"/>
      <c r="K21" s="83"/>
      <c r="L21" s="83"/>
      <c r="M21" s="83" t="s">
        <v>30</v>
      </c>
      <c r="N21" s="83" t="s">
        <v>31</v>
      </c>
      <c r="O21" s="83" t="s">
        <v>32</v>
      </c>
      <c r="P21" s="84" t="s">
        <v>133</v>
      </c>
      <c r="Q21" s="126">
        <v>9.9999999999999989E-277</v>
      </c>
      <c r="R21" s="126">
        <v>9.9999999999999989E-277</v>
      </c>
      <c r="S21" s="126">
        <v>9.9999999999999989E-277</v>
      </c>
      <c r="T21" s="126">
        <v>9.9999999999999989E-277</v>
      </c>
      <c r="U21" s="126">
        <v>9.9999999999999989E-277</v>
      </c>
      <c r="V21" s="126">
        <v>9.9999999999999989E-277</v>
      </c>
      <c r="W21" s="126">
        <v>9.9999999999999989E-277</v>
      </c>
      <c r="X21" s="126">
        <v>9.9999999999999989E-277</v>
      </c>
      <c r="Y21" s="126">
        <v>9.9999999999999989E-277</v>
      </c>
      <c r="Z21" s="126">
        <v>9.9999999999999989E-277</v>
      </c>
      <c r="AA21" s="126">
        <v>9.9999999999999989E-277</v>
      </c>
    </row>
    <row r="22" spans="1:27" ht="63.75" hidden="1" customHeight="1" x14ac:dyDescent="0.25">
      <c r="A22" s="83" t="s">
        <v>57</v>
      </c>
      <c r="B22" s="84" t="s">
        <v>58</v>
      </c>
      <c r="C22" s="85" t="s">
        <v>134</v>
      </c>
      <c r="D22" s="83" t="s">
        <v>29</v>
      </c>
      <c r="E22" s="83" t="s">
        <v>184</v>
      </c>
      <c r="F22" s="83" t="s">
        <v>196</v>
      </c>
      <c r="G22" s="83" t="s">
        <v>182</v>
      </c>
      <c r="H22" s="83" t="s">
        <v>198</v>
      </c>
      <c r="I22" s="83"/>
      <c r="J22" s="83"/>
      <c r="K22" s="83"/>
      <c r="L22" s="83"/>
      <c r="M22" s="83" t="s">
        <v>30</v>
      </c>
      <c r="N22" s="83" t="s">
        <v>31</v>
      </c>
      <c r="O22" s="83" t="s">
        <v>32</v>
      </c>
      <c r="P22" s="84" t="s">
        <v>34</v>
      </c>
      <c r="Q22" s="126">
        <v>9.9999999999999989E-277</v>
      </c>
      <c r="R22" s="126">
        <v>9.9999999999999989E-277</v>
      </c>
      <c r="S22" s="126">
        <v>9.9999999999999989E-277</v>
      </c>
      <c r="T22" s="126">
        <v>9.9999999999999989E-277</v>
      </c>
      <c r="U22" s="126">
        <v>9.9999999999999989E-277</v>
      </c>
      <c r="V22" s="126">
        <v>9.9999999999999989E-277</v>
      </c>
      <c r="W22" s="126">
        <v>9.9999999999999989E-277</v>
      </c>
      <c r="X22" s="126">
        <v>9.9999999999999989E-277</v>
      </c>
      <c r="Y22" s="126">
        <v>9.9999999999999989E-277</v>
      </c>
      <c r="Z22" s="126">
        <v>9.9999999999999989E-277</v>
      </c>
      <c r="AA22" s="126">
        <v>9.9999999999999989E-277</v>
      </c>
    </row>
    <row r="23" spans="1:27" ht="63.75" hidden="1" customHeight="1" x14ac:dyDescent="0.25">
      <c r="A23" s="83" t="s">
        <v>57</v>
      </c>
      <c r="B23" s="84" t="s">
        <v>58</v>
      </c>
      <c r="C23" s="85" t="s">
        <v>135</v>
      </c>
      <c r="D23" s="83" t="s">
        <v>29</v>
      </c>
      <c r="E23" s="83" t="s">
        <v>184</v>
      </c>
      <c r="F23" s="83" t="s">
        <v>196</v>
      </c>
      <c r="G23" s="83" t="s">
        <v>182</v>
      </c>
      <c r="H23" s="83" t="s">
        <v>188</v>
      </c>
      <c r="I23" s="83"/>
      <c r="J23" s="83"/>
      <c r="K23" s="83"/>
      <c r="L23" s="83"/>
      <c r="M23" s="83" t="s">
        <v>30</v>
      </c>
      <c r="N23" s="83" t="s">
        <v>31</v>
      </c>
      <c r="O23" s="83" t="s">
        <v>32</v>
      </c>
      <c r="P23" s="84" t="s">
        <v>37</v>
      </c>
      <c r="Q23" s="126">
        <v>9.9999999999999989E-277</v>
      </c>
      <c r="R23" s="126">
        <v>9.9999999999999989E-277</v>
      </c>
      <c r="S23" s="126">
        <v>9.9999999999999989E-277</v>
      </c>
      <c r="T23" s="126">
        <v>9.9999999999999989E-277</v>
      </c>
      <c r="U23" s="126">
        <v>9.9999999999999989E-277</v>
      </c>
      <c r="V23" s="126">
        <v>9.9999999999999989E-277</v>
      </c>
      <c r="W23" s="126">
        <v>9.9999999999999989E-277</v>
      </c>
      <c r="X23" s="126">
        <v>9.9999999999999989E-277</v>
      </c>
      <c r="Y23" s="126">
        <v>9.9999999999999989E-277</v>
      </c>
      <c r="Z23" s="126">
        <v>9.9999999999999989E-277</v>
      </c>
      <c r="AA23" s="126">
        <v>9.9999999999999989E-277</v>
      </c>
    </row>
    <row r="24" spans="1:27" ht="63.75" hidden="1" customHeight="1" x14ac:dyDescent="0.25">
      <c r="A24" s="83" t="s">
        <v>57</v>
      </c>
      <c r="B24" s="84" t="s">
        <v>58</v>
      </c>
      <c r="C24" s="85" t="s">
        <v>136</v>
      </c>
      <c r="D24" s="83" t="s">
        <v>29</v>
      </c>
      <c r="E24" s="83" t="s">
        <v>184</v>
      </c>
      <c r="F24" s="83" t="s">
        <v>31</v>
      </c>
      <c r="G24" s="83" t="s">
        <v>182</v>
      </c>
      <c r="H24" s="83" t="s">
        <v>197</v>
      </c>
      <c r="I24" s="83"/>
      <c r="J24" s="83"/>
      <c r="K24" s="83"/>
      <c r="L24" s="83"/>
      <c r="M24" s="83" t="s">
        <v>30</v>
      </c>
      <c r="N24" s="83" t="s">
        <v>31</v>
      </c>
      <c r="O24" s="83" t="s">
        <v>32</v>
      </c>
      <c r="P24" s="84" t="s">
        <v>137</v>
      </c>
      <c r="Q24" s="126">
        <v>9.9999999999999989E-277</v>
      </c>
      <c r="R24" s="126">
        <v>9.9999999999999989E-277</v>
      </c>
      <c r="S24" s="126">
        <v>9.9999999999999989E-277</v>
      </c>
      <c r="T24" s="126">
        <v>9.9999999999999989E-277</v>
      </c>
      <c r="U24" s="126">
        <v>9.9999999999999989E-277</v>
      </c>
      <c r="V24" s="126">
        <v>9.9999999999999989E-277</v>
      </c>
      <c r="W24" s="126">
        <v>9.9999999999999989E-277</v>
      </c>
      <c r="X24" s="126">
        <v>9.9999999999999989E-277</v>
      </c>
      <c r="Y24" s="126">
        <v>9.9999999999999989E-277</v>
      </c>
      <c r="Z24" s="126">
        <v>9.9999999999999989E-277</v>
      </c>
      <c r="AA24" s="126">
        <v>9.9999999999999989E-277</v>
      </c>
    </row>
    <row r="25" spans="1:27" ht="63.75" hidden="1" customHeight="1" x14ac:dyDescent="0.25">
      <c r="A25" s="83" t="s">
        <v>57</v>
      </c>
      <c r="B25" s="84" t="s">
        <v>58</v>
      </c>
      <c r="C25" s="85" t="s">
        <v>138</v>
      </c>
      <c r="D25" s="83" t="s">
        <v>29</v>
      </c>
      <c r="E25" s="83" t="s">
        <v>184</v>
      </c>
      <c r="F25" s="83" t="s">
        <v>31</v>
      </c>
      <c r="G25" s="83" t="s">
        <v>182</v>
      </c>
      <c r="H25" s="83" t="s">
        <v>200</v>
      </c>
      <c r="I25" s="83"/>
      <c r="J25" s="83"/>
      <c r="K25" s="83"/>
      <c r="L25" s="83"/>
      <c r="M25" s="83" t="s">
        <v>30</v>
      </c>
      <c r="N25" s="83" t="s">
        <v>31</v>
      </c>
      <c r="O25" s="83" t="s">
        <v>32</v>
      </c>
      <c r="P25" s="84" t="s">
        <v>139</v>
      </c>
      <c r="Q25" s="126">
        <v>9.9999999999999989E-277</v>
      </c>
      <c r="R25" s="126">
        <v>9.9999999999999989E-277</v>
      </c>
      <c r="S25" s="126">
        <v>9.9999999999999989E-277</v>
      </c>
      <c r="T25" s="126">
        <v>9.9999999999999989E-277</v>
      </c>
      <c r="U25" s="126">
        <v>9.9999999999999989E-277</v>
      </c>
      <c r="V25" s="126">
        <v>9.9999999999999989E-277</v>
      </c>
      <c r="W25" s="126">
        <v>9.9999999999999989E-277</v>
      </c>
      <c r="X25" s="126">
        <v>9.9999999999999989E-277</v>
      </c>
      <c r="Y25" s="126">
        <v>9.9999999999999989E-277</v>
      </c>
      <c r="Z25" s="126">
        <v>9.9999999999999989E-277</v>
      </c>
      <c r="AA25" s="126">
        <v>9.9999999999999989E-277</v>
      </c>
    </row>
    <row r="26" spans="1:27" ht="63.75" hidden="1" customHeight="1" x14ac:dyDescent="0.25">
      <c r="A26" s="83" t="s">
        <v>57</v>
      </c>
      <c r="B26" s="84" t="s">
        <v>58</v>
      </c>
      <c r="C26" s="85" t="s">
        <v>140</v>
      </c>
      <c r="D26" s="83" t="s">
        <v>29</v>
      </c>
      <c r="E26" s="83" t="s">
        <v>184</v>
      </c>
      <c r="F26" s="83" t="s">
        <v>199</v>
      </c>
      <c r="G26" s="83" t="s">
        <v>201</v>
      </c>
      <c r="H26" s="83" t="s">
        <v>197</v>
      </c>
      <c r="I26" s="83"/>
      <c r="J26" s="83"/>
      <c r="K26" s="83"/>
      <c r="L26" s="83"/>
      <c r="M26" s="83" t="s">
        <v>30</v>
      </c>
      <c r="N26" s="83" t="s">
        <v>31</v>
      </c>
      <c r="O26" s="83" t="s">
        <v>32</v>
      </c>
      <c r="P26" s="84" t="s">
        <v>83</v>
      </c>
      <c r="Q26" s="126">
        <v>9.9999999999999989E-277</v>
      </c>
      <c r="R26" s="126">
        <v>9.9999999999999989E-277</v>
      </c>
      <c r="S26" s="126">
        <v>9.9999999999999989E-277</v>
      </c>
      <c r="T26" s="126">
        <v>9.9999999999999989E-277</v>
      </c>
      <c r="U26" s="126">
        <v>9.9999999999999989E-277</v>
      </c>
      <c r="V26" s="126">
        <v>9.9999999999999989E-277</v>
      </c>
      <c r="W26" s="126">
        <v>9.9999999999999989E-277</v>
      </c>
      <c r="X26" s="126">
        <v>9.9999999999999989E-277</v>
      </c>
      <c r="Y26" s="126">
        <v>9.9999999999999989E-277</v>
      </c>
      <c r="Z26" s="126">
        <v>9.9999999999999989E-277</v>
      </c>
      <c r="AA26" s="126">
        <v>9.9999999999999989E-277</v>
      </c>
    </row>
    <row r="27" spans="1:27" ht="63.75" hidden="1" customHeight="1" x14ac:dyDescent="0.25">
      <c r="A27" s="83" t="s">
        <v>57</v>
      </c>
      <c r="B27" s="84" t="s">
        <v>58</v>
      </c>
      <c r="C27" s="85" t="s">
        <v>141</v>
      </c>
      <c r="D27" s="83" t="s">
        <v>29</v>
      </c>
      <c r="E27" s="83" t="s">
        <v>201</v>
      </c>
      <c r="F27" s="83" t="s">
        <v>182</v>
      </c>
      <c r="G27" s="83"/>
      <c r="H27" s="83"/>
      <c r="I27" s="83"/>
      <c r="J27" s="83"/>
      <c r="K27" s="83"/>
      <c r="L27" s="83"/>
      <c r="M27" s="83" t="s">
        <v>30</v>
      </c>
      <c r="N27" s="83" t="s">
        <v>31</v>
      </c>
      <c r="O27" s="83" t="s">
        <v>32</v>
      </c>
      <c r="P27" s="84" t="s">
        <v>142</v>
      </c>
      <c r="Q27" s="126">
        <v>9.9999999999999989E-277</v>
      </c>
      <c r="R27" s="126">
        <v>9.9999999999999989E-277</v>
      </c>
      <c r="S27" s="126">
        <v>9.9999999999999989E-277</v>
      </c>
      <c r="T27" s="126">
        <v>9.9999999999999989E-277</v>
      </c>
      <c r="U27" s="126">
        <v>9.9999999999999989E-277</v>
      </c>
      <c r="V27" s="126">
        <v>9.9999999999999989E-277</v>
      </c>
      <c r="W27" s="126">
        <v>9.9999999999999989E-277</v>
      </c>
      <c r="X27" s="126">
        <v>9.9999999999999989E-277</v>
      </c>
      <c r="Y27" s="126">
        <v>9.9999999999999989E-277</v>
      </c>
      <c r="Z27" s="126">
        <v>9.9999999999999989E-277</v>
      </c>
      <c r="AA27" s="126">
        <v>9.9999999999999989E-277</v>
      </c>
    </row>
    <row r="28" spans="1:27" ht="63.75" hidden="1" customHeight="1" x14ac:dyDescent="0.25">
      <c r="A28" s="83" t="s">
        <v>57</v>
      </c>
      <c r="B28" s="84" t="s">
        <v>58</v>
      </c>
      <c r="C28" s="85" t="s">
        <v>143</v>
      </c>
      <c r="D28" s="83" t="s">
        <v>29</v>
      </c>
      <c r="E28" s="83" t="s">
        <v>201</v>
      </c>
      <c r="F28" s="83" t="s">
        <v>194</v>
      </c>
      <c r="G28" s="83" t="s">
        <v>182</v>
      </c>
      <c r="H28" s="83"/>
      <c r="I28" s="83"/>
      <c r="J28" s="83"/>
      <c r="K28" s="83"/>
      <c r="L28" s="83"/>
      <c r="M28" s="83" t="s">
        <v>30</v>
      </c>
      <c r="N28" s="83" t="s">
        <v>199</v>
      </c>
      <c r="O28" s="83" t="s">
        <v>202</v>
      </c>
      <c r="P28" s="84" t="s">
        <v>144</v>
      </c>
      <c r="Q28" s="126">
        <v>9.9999999999999989E-277</v>
      </c>
      <c r="R28" s="126">
        <v>9.9999999999999989E-277</v>
      </c>
      <c r="S28" s="126">
        <v>9.9999999999999989E-277</v>
      </c>
      <c r="T28" s="126">
        <v>9.9999999999999989E-277</v>
      </c>
      <c r="U28" s="126">
        <v>9.9999999999999989E-277</v>
      </c>
      <c r="V28" s="126">
        <v>9.9999999999999989E-277</v>
      </c>
      <c r="W28" s="126">
        <v>9.9999999999999989E-277</v>
      </c>
      <c r="X28" s="126">
        <v>9.9999999999999989E-277</v>
      </c>
      <c r="Y28" s="126">
        <v>9.9999999999999989E-277</v>
      </c>
      <c r="Z28" s="126">
        <v>9.9999999999999989E-277</v>
      </c>
      <c r="AA28" s="126">
        <v>9.9999999999999989E-277</v>
      </c>
    </row>
    <row r="29" spans="1:27" ht="63.75" hidden="1" customHeight="1" x14ac:dyDescent="0.25">
      <c r="A29" s="83" t="s">
        <v>57</v>
      </c>
      <c r="B29" s="84" t="s">
        <v>58</v>
      </c>
      <c r="C29" s="85" t="s">
        <v>146</v>
      </c>
      <c r="D29" s="83" t="s">
        <v>203</v>
      </c>
      <c r="E29" s="83" t="s">
        <v>204</v>
      </c>
      <c r="F29" s="83" t="s">
        <v>205</v>
      </c>
      <c r="G29" s="83" t="s">
        <v>207</v>
      </c>
      <c r="H29" s="83"/>
      <c r="I29" s="83"/>
      <c r="J29" s="83"/>
      <c r="K29" s="83"/>
      <c r="L29" s="83"/>
      <c r="M29" s="83" t="s">
        <v>30</v>
      </c>
      <c r="N29" s="83" t="s">
        <v>199</v>
      </c>
      <c r="O29" s="83" t="s">
        <v>32</v>
      </c>
      <c r="P29" s="84" t="s">
        <v>147</v>
      </c>
      <c r="Q29" s="126">
        <v>9.9999999999999989E-277</v>
      </c>
      <c r="R29" s="126">
        <v>9.9999999999999989E-277</v>
      </c>
      <c r="S29" s="126">
        <v>9.9999999999999989E-277</v>
      </c>
      <c r="T29" s="126">
        <v>9.9999999999999989E-277</v>
      </c>
      <c r="U29" s="126">
        <v>9.9999999999999989E-277</v>
      </c>
      <c r="V29" s="126">
        <v>9.9999999999999989E-277</v>
      </c>
      <c r="W29" s="126">
        <v>9.9999999999999989E-277</v>
      </c>
      <c r="X29" s="126">
        <v>9.9999999999999989E-277</v>
      </c>
      <c r="Y29" s="126">
        <v>9.9999999999999989E-277</v>
      </c>
      <c r="Z29" s="126">
        <v>9.9999999999999989E-277</v>
      </c>
      <c r="AA29" s="126">
        <v>9.9999999999999989E-277</v>
      </c>
    </row>
    <row r="30" spans="1:27" ht="63.75" hidden="1" customHeight="1" x14ac:dyDescent="0.25">
      <c r="A30" s="83" t="s">
        <v>57</v>
      </c>
      <c r="B30" s="84" t="s">
        <v>58</v>
      </c>
      <c r="C30" s="85" t="s">
        <v>221</v>
      </c>
      <c r="D30" s="83" t="s">
        <v>203</v>
      </c>
      <c r="E30" s="83" t="s">
        <v>204</v>
      </c>
      <c r="F30" s="83" t="s">
        <v>205</v>
      </c>
      <c r="G30" s="83" t="s">
        <v>222</v>
      </c>
      <c r="H30" s="83"/>
      <c r="I30" s="83"/>
      <c r="J30" s="83"/>
      <c r="K30" s="83"/>
      <c r="L30" s="83"/>
      <c r="M30" s="83" t="s">
        <v>30</v>
      </c>
      <c r="N30" s="83" t="s">
        <v>199</v>
      </c>
      <c r="O30" s="83" t="s">
        <v>32</v>
      </c>
      <c r="P30" s="84" t="s">
        <v>293</v>
      </c>
      <c r="Q30" s="126">
        <v>9.9999999999999989E-277</v>
      </c>
      <c r="R30" s="126">
        <v>9.9999999999999989E-277</v>
      </c>
      <c r="S30" s="126">
        <v>9.9999999999999989E-277</v>
      </c>
      <c r="T30" s="126">
        <v>9.9999999999999989E-277</v>
      </c>
      <c r="U30" s="126">
        <v>9.9999999999999989E-277</v>
      </c>
      <c r="V30" s="126">
        <v>9.9999999999999989E-277</v>
      </c>
      <c r="W30" s="126">
        <v>9.9999999999999989E-277</v>
      </c>
      <c r="X30" s="126">
        <v>9.9999999999999989E-277</v>
      </c>
      <c r="Y30" s="126">
        <v>9.9999999999999989E-277</v>
      </c>
      <c r="Z30" s="126">
        <v>9.9999999999999989E-277</v>
      </c>
      <c r="AA30" s="126">
        <v>9.9999999999999989E-277</v>
      </c>
    </row>
    <row r="31" spans="1:27" ht="63.75" hidden="1" customHeight="1" x14ac:dyDescent="0.25">
      <c r="A31" s="83" t="s">
        <v>57</v>
      </c>
      <c r="B31" s="84" t="s">
        <v>58</v>
      </c>
      <c r="C31" s="85" t="s">
        <v>223</v>
      </c>
      <c r="D31" s="83" t="s">
        <v>203</v>
      </c>
      <c r="E31" s="83" t="s">
        <v>204</v>
      </c>
      <c r="F31" s="83" t="s">
        <v>205</v>
      </c>
      <c r="G31" s="83" t="s">
        <v>224</v>
      </c>
      <c r="H31" s="83"/>
      <c r="I31" s="83"/>
      <c r="J31" s="83"/>
      <c r="K31" s="83"/>
      <c r="L31" s="83"/>
      <c r="M31" s="83" t="s">
        <v>30</v>
      </c>
      <c r="N31" s="83" t="s">
        <v>199</v>
      </c>
      <c r="O31" s="83" t="s">
        <v>32</v>
      </c>
      <c r="P31" s="84" t="s">
        <v>225</v>
      </c>
      <c r="Q31" s="126">
        <v>9.9999999999999989E-277</v>
      </c>
      <c r="R31" s="126">
        <v>9.9999999999999989E-277</v>
      </c>
      <c r="S31" s="126">
        <v>9.9999999999999989E-277</v>
      </c>
      <c r="T31" s="126">
        <v>9.9999999999999989E-277</v>
      </c>
      <c r="U31" s="126">
        <v>9.9999999999999989E-277</v>
      </c>
      <c r="V31" s="126">
        <v>9.9999999999999989E-277</v>
      </c>
      <c r="W31" s="126">
        <v>9.9999999999999989E-277</v>
      </c>
      <c r="X31" s="126">
        <v>9.9999999999999989E-277</v>
      </c>
      <c r="Y31" s="126">
        <v>9.9999999999999989E-277</v>
      </c>
      <c r="Z31" s="126">
        <v>9.9999999999999989E-277</v>
      </c>
      <c r="AA31" s="126">
        <v>9.9999999999999989E-277</v>
      </c>
    </row>
    <row r="32" spans="1:27" ht="63.75" hidden="1" customHeight="1" x14ac:dyDescent="0.25">
      <c r="A32" s="83" t="s">
        <v>57</v>
      </c>
      <c r="B32" s="84" t="s">
        <v>58</v>
      </c>
      <c r="C32" s="85" t="s">
        <v>151</v>
      </c>
      <c r="D32" s="83" t="s">
        <v>203</v>
      </c>
      <c r="E32" s="83" t="s">
        <v>209</v>
      </c>
      <c r="F32" s="83" t="s">
        <v>205</v>
      </c>
      <c r="G32" s="83" t="s">
        <v>31</v>
      </c>
      <c r="H32" s="83"/>
      <c r="I32" s="83"/>
      <c r="J32" s="83"/>
      <c r="K32" s="83"/>
      <c r="L32" s="83"/>
      <c r="M32" s="83" t="s">
        <v>30</v>
      </c>
      <c r="N32" s="83" t="s">
        <v>186</v>
      </c>
      <c r="O32" s="83" t="s">
        <v>32</v>
      </c>
      <c r="P32" s="84" t="s">
        <v>152</v>
      </c>
      <c r="Q32" s="126">
        <v>9.9999999999999989E-277</v>
      </c>
      <c r="R32" s="126">
        <v>9.9999999999999989E-277</v>
      </c>
      <c r="S32" s="126">
        <v>9.9999999999999989E-277</v>
      </c>
      <c r="T32" s="126">
        <v>9.9999999999999989E-277</v>
      </c>
      <c r="U32" s="126">
        <v>9.9999999999999989E-277</v>
      </c>
      <c r="V32" s="126">
        <v>9.9999999999999989E-277</v>
      </c>
      <c r="W32" s="126">
        <v>9.9999999999999989E-277</v>
      </c>
      <c r="X32" s="126">
        <v>9.9999999999999989E-277</v>
      </c>
      <c r="Y32" s="126">
        <v>9.9999999999999989E-277</v>
      </c>
      <c r="Z32" s="126">
        <v>9.9999999999999989E-277</v>
      </c>
      <c r="AA32" s="126">
        <v>9.9999999999999989E-277</v>
      </c>
    </row>
    <row r="33" spans="1:27" ht="63.75" hidden="1" customHeight="1" x14ac:dyDescent="0.25">
      <c r="A33" s="83" t="s">
        <v>57</v>
      </c>
      <c r="B33" s="84" t="s">
        <v>58</v>
      </c>
      <c r="C33" s="85" t="s">
        <v>153</v>
      </c>
      <c r="D33" s="83" t="s">
        <v>203</v>
      </c>
      <c r="E33" s="83" t="s">
        <v>209</v>
      </c>
      <c r="F33" s="83" t="s">
        <v>205</v>
      </c>
      <c r="G33" s="83" t="s">
        <v>199</v>
      </c>
      <c r="H33" s="83"/>
      <c r="I33" s="83"/>
      <c r="J33" s="83"/>
      <c r="K33" s="83"/>
      <c r="L33" s="83"/>
      <c r="M33" s="83" t="s">
        <v>30</v>
      </c>
      <c r="N33" s="83" t="s">
        <v>199</v>
      </c>
      <c r="O33" s="83" t="s">
        <v>32</v>
      </c>
      <c r="P33" s="84" t="s">
        <v>154</v>
      </c>
      <c r="Q33" s="126">
        <v>9.9999999999999989E-277</v>
      </c>
      <c r="R33" s="126">
        <v>9.9999999999999989E-277</v>
      </c>
      <c r="S33" s="126">
        <v>9.9999999999999989E-277</v>
      </c>
      <c r="T33" s="126">
        <v>9.9999999999999989E-277</v>
      </c>
      <c r="U33" s="126">
        <v>9.9999999999999989E-277</v>
      </c>
      <c r="V33" s="126">
        <v>9.9999999999999989E-277</v>
      </c>
      <c r="W33" s="126">
        <v>9.9999999999999989E-277</v>
      </c>
      <c r="X33" s="126">
        <v>9.9999999999999989E-277</v>
      </c>
      <c r="Y33" s="126">
        <v>9.9999999999999989E-277</v>
      </c>
      <c r="Z33" s="126">
        <v>9.9999999999999989E-277</v>
      </c>
      <c r="AA33" s="126">
        <v>9.9999999999999989E-277</v>
      </c>
    </row>
    <row r="34" spans="1:27" ht="63.75" hidden="1" customHeight="1" x14ac:dyDescent="0.25">
      <c r="A34" s="83" t="s">
        <v>57</v>
      </c>
      <c r="B34" s="84" t="s">
        <v>58</v>
      </c>
      <c r="C34" s="85" t="s">
        <v>155</v>
      </c>
      <c r="D34" s="83" t="s">
        <v>203</v>
      </c>
      <c r="E34" s="83" t="s">
        <v>209</v>
      </c>
      <c r="F34" s="83" t="s">
        <v>205</v>
      </c>
      <c r="G34" s="83" t="s">
        <v>212</v>
      </c>
      <c r="H34" s="83"/>
      <c r="I34" s="83"/>
      <c r="J34" s="83"/>
      <c r="K34" s="83"/>
      <c r="L34" s="83"/>
      <c r="M34" s="83" t="s">
        <v>30</v>
      </c>
      <c r="N34" s="83" t="s">
        <v>186</v>
      </c>
      <c r="O34" s="83" t="s">
        <v>32</v>
      </c>
      <c r="P34" s="84" t="s">
        <v>156</v>
      </c>
      <c r="Q34" s="126">
        <v>9.9999999999999989E-277</v>
      </c>
      <c r="R34" s="126">
        <v>9.9999999999999989E-277</v>
      </c>
      <c r="S34" s="126">
        <v>9.9999999999999989E-277</v>
      </c>
      <c r="T34" s="126">
        <v>9.9999999999999989E-277</v>
      </c>
      <c r="U34" s="126">
        <v>9.9999999999999989E-277</v>
      </c>
      <c r="V34" s="126">
        <v>9.9999999999999989E-277</v>
      </c>
      <c r="W34" s="126">
        <v>9.9999999999999989E-277</v>
      </c>
      <c r="X34" s="126">
        <v>9.9999999999999989E-277</v>
      </c>
      <c r="Y34" s="126">
        <v>9.9999999999999989E-277</v>
      </c>
      <c r="Z34" s="126">
        <v>9.9999999999999989E-277</v>
      </c>
      <c r="AA34" s="126">
        <v>9.9999999999999989E-277</v>
      </c>
    </row>
    <row r="35" spans="1:27" ht="63.75" hidden="1" customHeight="1" x14ac:dyDescent="0.25">
      <c r="A35" s="83" t="s">
        <v>57</v>
      </c>
      <c r="B35" s="84" t="s">
        <v>58</v>
      </c>
      <c r="C35" s="85" t="s">
        <v>157</v>
      </c>
      <c r="D35" s="83" t="s">
        <v>203</v>
      </c>
      <c r="E35" s="83" t="s">
        <v>213</v>
      </c>
      <c r="F35" s="83" t="s">
        <v>205</v>
      </c>
      <c r="G35" s="83" t="s">
        <v>214</v>
      </c>
      <c r="H35" s="83"/>
      <c r="I35" s="83"/>
      <c r="J35" s="83"/>
      <c r="K35" s="83"/>
      <c r="L35" s="83"/>
      <c r="M35" s="83" t="s">
        <v>30</v>
      </c>
      <c r="N35" s="83" t="s">
        <v>199</v>
      </c>
      <c r="O35" s="83" t="s">
        <v>32</v>
      </c>
      <c r="P35" s="84" t="s">
        <v>158</v>
      </c>
      <c r="Q35" s="126">
        <v>9.9999999999999989E-277</v>
      </c>
      <c r="R35" s="126">
        <v>9.9999999999999989E-277</v>
      </c>
      <c r="S35" s="126">
        <v>9.9999999999999989E-277</v>
      </c>
      <c r="T35" s="126">
        <v>9.9999999999999989E-277</v>
      </c>
      <c r="U35" s="126">
        <v>9.9999999999999989E-277</v>
      </c>
      <c r="V35" s="126">
        <v>9.9999999999999989E-277</v>
      </c>
      <c r="W35" s="126">
        <v>9.9999999999999989E-277</v>
      </c>
      <c r="X35" s="126">
        <v>9.9999999999999989E-277</v>
      </c>
      <c r="Y35" s="126">
        <v>9.9999999999999989E-277</v>
      </c>
      <c r="Z35" s="126">
        <v>9.9999999999999989E-277</v>
      </c>
      <c r="AA35" s="126">
        <v>9.9999999999999989E-277</v>
      </c>
    </row>
    <row r="36" spans="1:27" ht="63.75" hidden="1" customHeight="1" x14ac:dyDescent="0.25">
      <c r="A36" s="83" t="s">
        <v>57</v>
      </c>
      <c r="B36" s="84" t="s">
        <v>58</v>
      </c>
      <c r="C36" s="85" t="s">
        <v>159</v>
      </c>
      <c r="D36" s="83" t="s">
        <v>203</v>
      </c>
      <c r="E36" s="83" t="s">
        <v>215</v>
      </c>
      <c r="F36" s="83" t="s">
        <v>205</v>
      </c>
      <c r="G36" s="83" t="s">
        <v>216</v>
      </c>
      <c r="H36" s="83"/>
      <c r="I36" s="83"/>
      <c r="J36" s="83"/>
      <c r="K36" s="83"/>
      <c r="L36" s="83"/>
      <c r="M36" s="83" t="s">
        <v>30</v>
      </c>
      <c r="N36" s="83" t="s">
        <v>199</v>
      </c>
      <c r="O36" s="83" t="s">
        <v>32</v>
      </c>
      <c r="P36" s="84" t="s">
        <v>160</v>
      </c>
      <c r="Q36" s="126">
        <v>9.9999999999999989E-277</v>
      </c>
      <c r="R36" s="126">
        <v>9.9999999999999989E-277</v>
      </c>
      <c r="S36" s="126">
        <v>9.9999999999999989E-277</v>
      </c>
      <c r="T36" s="126">
        <v>9.9999999999999989E-277</v>
      </c>
      <c r="U36" s="126">
        <v>9.9999999999999989E-277</v>
      </c>
      <c r="V36" s="126">
        <v>9.9999999999999989E-277</v>
      </c>
      <c r="W36" s="126">
        <v>9.9999999999999989E-277</v>
      </c>
      <c r="X36" s="126">
        <v>9.9999999999999989E-277</v>
      </c>
      <c r="Y36" s="126">
        <v>9.9999999999999989E-277</v>
      </c>
      <c r="Z36" s="126">
        <v>9.9999999999999989E-277</v>
      </c>
      <c r="AA36" s="126">
        <v>9.9999999999999989E-277</v>
      </c>
    </row>
    <row r="37" spans="1:27" ht="63.75" hidden="1" customHeight="1" x14ac:dyDescent="0.25">
      <c r="A37" s="83" t="s">
        <v>57</v>
      </c>
      <c r="B37" s="84" t="s">
        <v>58</v>
      </c>
      <c r="C37" s="85" t="s">
        <v>226</v>
      </c>
      <c r="D37" s="83" t="s">
        <v>203</v>
      </c>
      <c r="E37" s="83" t="s">
        <v>215</v>
      </c>
      <c r="F37" s="83" t="s">
        <v>205</v>
      </c>
      <c r="G37" s="83" t="s">
        <v>219</v>
      </c>
      <c r="H37" s="83"/>
      <c r="I37" s="83"/>
      <c r="J37" s="83"/>
      <c r="K37" s="83"/>
      <c r="L37" s="83"/>
      <c r="M37" s="83" t="s">
        <v>30</v>
      </c>
      <c r="N37" s="83" t="s">
        <v>199</v>
      </c>
      <c r="O37" s="83" t="s">
        <v>32</v>
      </c>
      <c r="P37" s="84" t="s">
        <v>227</v>
      </c>
      <c r="Q37" s="126">
        <v>9.9999999999999989E-277</v>
      </c>
      <c r="R37" s="126">
        <v>9.9999999999999989E-277</v>
      </c>
      <c r="S37" s="126">
        <v>9.9999999999999989E-277</v>
      </c>
      <c r="T37" s="126">
        <v>9.9999999999999989E-277</v>
      </c>
      <c r="U37" s="126">
        <v>9.9999999999999989E-277</v>
      </c>
      <c r="V37" s="126">
        <v>9.9999999999999989E-277</v>
      </c>
      <c r="W37" s="126">
        <v>9.9999999999999989E-277</v>
      </c>
      <c r="X37" s="126">
        <v>9.9999999999999989E-277</v>
      </c>
      <c r="Y37" s="126">
        <v>9.9999999999999989E-277</v>
      </c>
      <c r="Z37" s="126">
        <v>9.9999999999999989E-277</v>
      </c>
      <c r="AA37" s="126">
        <v>9.9999999999999989E-277</v>
      </c>
    </row>
    <row r="38" spans="1:27" ht="63.75" hidden="1" customHeight="1" x14ac:dyDescent="0.25">
      <c r="A38" s="83" t="s">
        <v>57</v>
      </c>
      <c r="B38" s="84" t="s">
        <v>58</v>
      </c>
      <c r="C38" s="85" t="s">
        <v>226</v>
      </c>
      <c r="D38" s="83" t="s">
        <v>203</v>
      </c>
      <c r="E38" s="83" t="s">
        <v>215</v>
      </c>
      <c r="F38" s="83" t="s">
        <v>205</v>
      </c>
      <c r="G38" s="83" t="s">
        <v>219</v>
      </c>
      <c r="H38" s="83"/>
      <c r="I38" s="83"/>
      <c r="J38" s="83"/>
      <c r="K38" s="83"/>
      <c r="L38" s="83"/>
      <c r="M38" s="83" t="s">
        <v>30</v>
      </c>
      <c r="N38" s="83" t="s">
        <v>186</v>
      </c>
      <c r="O38" s="83" t="s">
        <v>32</v>
      </c>
      <c r="P38" s="84" t="s">
        <v>227</v>
      </c>
      <c r="Q38" s="126">
        <v>9.9999999999999989E-277</v>
      </c>
      <c r="R38" s="126">
        <v>9.9999999999999989E-277</v>
      </c>
      <c r="S38" s="126">
        <v>9.9999999999999989E-277</v>
      </c>
      <c r="T38" s="126">
        <v>9.9999999999999989E-277</v>
      </c>
      <c r="U38" s="126">
        <v>9.9999999999999989E-277</v>
      </c>
      <c r="V38" s="126">
        <v>9.9999999999999989E-277</v>
      </c>
      <c r="W38" s="126">
        <v>9.9999999999999989E-277</v>
      </c>
      <c r="X38" s="126">
        <v>9.9999999999999989E-277</v>
      </c>
      <c r="Y38" s="126">
        <v>9.9999999999999989E-277</v>
      </c>
      <c r="Z38" s="126">
        <v>9.9999999999999989E-277</v>
      </c>
      <c r="AA38" s="126">
        <v>9.9999999999999989E-277</v>
      </c>
    </row>
    <row r="39" spans="1:27" ht="63.75" hidden="1" customHeight="1" x14ac:dyDescent="0.25">
      <c r="A39" s="83" t="s">
        <v>57</v>
      </c>
      <c r="B39" s="84" t="s">
        <v>58</v>
      </c>
      <c r="C39" s="85" t="s">
        <v>161</v>
      </c>
      <c r="D39" s="83" t="s">
        <v>203</v>
      </c>
      <c r="E39" s="83" t="s">
        <v>217</v>
      </c>
      <c r="F39" s="83" t="s">
        <v>205</v>
      </c>
      <c r="G39" s="83" t="s">
        <v>218</v>
      </c>
      <c r="H39" s="83"/>
      <c r="I39" s="83"/>
      <c r="J39" s="83"/>
      <c r="K39" s="83"/>
      <c r="L39" s="83"/>
      <c r="M39" s="83" t="s">
        <v>30</v>
      </c>
      <c r="N39" s="83" t="s">
        <v>199</v>
      </c>
      <c r="O39" s="83" t="s">
        <v>32</v>
      </c>
      <c r="P39" s="84" t="s">
        <v>162</v>
      </c>
      <c r="Q39" s="126">
        <v>9.9999999999999989E-277</v>
      </c>
      <c r="R39" s="126">
        <v>9.9999999999999989E-277</v>
      </c>
      <c r="S39" s="126">
        <v>9.9999999999999989E-277</v>
      </c>
      <c r="T39" s="126">
        <v>9.9999999999999989E-277</v>
      </c>
      <c r="U39" s="126">
        <v>9.9999999999999989E-277</v>
      </c>
      <c r="V39" s="126">
        <v>9.9999999999999989E-277</v>
      </c>
      <c r="W39" s="126">
        <v>9.9999999999999989E-277</v>
      </c>
      <c r="X39" s="126">
        <v>9.9999999999999989E-277</v>
      </c>
      <c r="Y39" s="126">
        <v>9.9999999999999989E-277</v>
      </c>
      <c r="Z39" s="126">
        <v>9.9999999999999989E-277</v>
      </c>
      <c r="AA39" s="126">
        <v>9.9999999999999989E-277</v>
      </c>
    </row>
    <row r="40" spans="1:27" ht="63.75" hidden="1" customHeight="1" x14ac:dyDescent="0.25">
      <c r="A40" s="83" t="s">
        <v>57</v>
      </c>
      <c r="B40" s="84" t="s">
        <v>58</v>
      </c>
      <c r="C40" s="85" t="s">
        <v>163</v>
      </c>
      <c r="D40" s="83" t="s">
        <v>203</v>
      </c>
      <c r="E40" s="83" t="s">
        <v>217</v>
      </c>
      <c r="F40" s="83" t="s">
        <v>205</v>
      </c>
      <c r="G40" s="83" t="s">
        <v>210</v>
      </c>
      <c r="H40" s="83"/>
      <c r="I40" s="83"/>
      <c r="J40" s="83"/>
      <c r="K40" s="83"/>
      <c r="L40" s="83"/>
      <c r="M40" s="83" t="s">
        <v>30</v>
      </c>
      <c r="N40" s="83" t="s">
        <v>199</v>
      </c>
      <c r="O40" s="83" t="s">
        <v>32</v>
      </c>
      <c r="P40" s="84" t="s">
        <v>164</v>
      </c>
      <c r="Q40" s="126">
        <v>9.9999999999999989E-277</v>
      </c>
      <c r="R40" s="126">
        <v>9.9999999999999989E-277</v>
      </c>
      <c r="S40" s="126">
        <v>9.9999999999999989E-277</v>
      </c>
      <c r="T40" s="126">
        <v>9.9999999999999989E-277</v>
      </c>
      <c r="U40" s="126">
        <v>9.9999999999999989E-277</v>
      </c>
      <c r="V40" s="126">
        <v>9.9999999999999989E-277</v>
      </c>
      <c r="W40" s="126">
        <v>9.9999999999999989E-277</v>
      </c>
      <c r="X40" s="126">
        <v>9.9999999999999989E-277</v>
      </c>
      <c r="Y40" s="126">
        <v>9.9999999999999989E-277</v>
      </c>
      <c r="Z40" s="126">
        <v>9.9999999999999989E-277</v>
      </c>
      <c r="AA40" s="126">
        <v>9.9999999999999989E-277</v>
      </c>
    </row>
    <row r="41" spans="1:27" ht="63.75" hidden="1" customHeight="1" x14ac:dyDescent="0.25">
      <c r="A41" s="83" t="s">
        <v>57</v>
      </c>
      <c r="B41" s="84" t="s">
        <v>58</v>
      </c>
      <c r="C41" s="85" t="s">
        <v>165</v>
      </c>
      <c r="D41" s="83" t="s">
        <v>203</v>
      </c>
      <c r="E41" s="83" t="s">
        <v>217</v>
      </c>
      <c r="F41" s="83" t="s">
        <v>205</v>
      </c>
      <c r="G41" s="83" t="s">
        <v>211</v>
      </c>
      <c r="H41" s="83"/>
      <c r="I41" s="83"/>
      <c r="J41" s="83"/>
      <c r="K41" s="83"/>
      <c r="L41" s="83"/>
      <c r="M41" s="83" t="s">
        <v>30</v>
      </c>
      <c r="N41" s="83" t="s">
        <v>199</v>
      </c>
      <c r="O41" s="83" t="s">
        <v>32</v>
      </c>
      <c r="P41" s="84" t="s">
        <v>166</v>
      </c>
      <c r="Q41" s="126">
        <v>9.9999999999999989E-277</v>
      </c>
      <c r="R41" s="126">
        <v>9.9999999999999989E-277</v>
      </c>
      <c r="S41" s="126">
        <v>9.9999999999999989E-277</v>
      </c>
      <c r="T41" s="126">
        <v>9.9999999999999989E-277</v>
      </c>
      <c r="U41" s="126">
        <v>9.9999999999999989E-277</v>
      </c>
      <c r="V41" s="126">
        <v>9.9999999999999989E-277</v>
      </c>
      <c r="W41" s="126">
        <v>9.9999999999999989E-277</v>
      </c>
      <c r="X41" s="126">
        <v>9.9999999999999989E-277</v>
      </c>
      <c r="Y41" s="126">
        <v>9.9999999999999989E-277</v>
      </c>
      <c r="Z41" s="126">
        <v>9.9999999999999989E-277</v>
      </c>
      <c r="AA41" s="126">
        <v>9.9999999999999989E-277</v>
      </c>
    </row>
    <row r="42" spans="1:27" ht="63.75" hidden="1" customHeight="1" x14ac:dyDescent="0.25">
      <c r="A42" s="83" t="s">
        <v>57</v>
      </c>
      <c r="B42" s="84" t="s">
        <v>58</v>
      </c>
      <c r="C42" s="85" t="s">
        <v>228</v>
      </c>
      <c r="D42" s="83" t="s">
        <v>203</v>
      </c>
      <c r="E42" s="83" t="s">
        <v>217</v>
      </c>
      <c r="F42" s="83" t="s">
        <v>205</v>
      </c>
      <c r="G42" s="83" t="s">
        <v>199</v>
      </c>
      <c r="H42" s="83"/>
      <c r="I42" s="83"/>
      <c r="J42" s="83"/>
      <c r="K42" s="83"/>
      <c r="L42" s="83"/>
      <c r="M42" s="83" t="s">
        <v>30</v>
      </c>
      <c r="N42" s="83" t="s">
        <v>199</v>
      </c>
      <c r="O42" s="83" t="s">
        <v>32</v>
      </c>
      <c r="P42" s="84" t="s">
        <v>229</v>
      </c>
      <c r="Q42" s="126">
        <v>9.9999999999999989E-277</v>
      </c>
      <c r="R42" s="126">
        <v>9.9999999999999989E-277</v>
      </c>
      <c r="S42" s="126">
        <v>9.9999999999999989E-277</v>
      </c>
      <c r="T42" s="126">
        <v>9.9999999999999989E-277</v>
      </c>
      <c r="U42" s="126">
        <v>9.9999999999999989E-277</v>
      </c>
      <c r="V42" s="126">
        <v>9.9999999999999989E-277</v>
      </c>
      <c r="W42" s="126">
        <v>9.9999999999999989E-277</v>
      </c>
      <c r="X42" s="126">
        <v>9.9999999999999989E-277</v>
      </c>
      <c r="Y42" s="126">
        <v>9.9999999999999989E-277</v>
      </c>
      <c r="Z42" s="126">
        <v>9.9999999999999989E-277</v>
      </c>
      <c r="AA42" s="126">
        <v>9.9999999999999989E-277</v>
      </c>
    </row>
    <row r="43" spans="1:27" ht="63.75" hidden="1" customHeight="1" x14ac:dyDescent="0.25">
      <c r="A43" s="83" t="s">
        <v>57</v>
      </c>
      <c r="B43" s="84" t="s">
        <v>58</v>
      </c>
      <c r="C43" s="85" t="s">
        <v>300</v>
      </c>
      <c r="D43" s="83" t="s">
        <v>203</v>
      </c>
      <c r="E43" s="83" t="s">
        <v>217</v>
      </c>
      <c r="F43" s="83" t="s">
        <v>205</v>
      </c>
      <c r="G43" s="83" t="s">
        <v>212</v>
      </c>
      <c r="H43" s="83" t="s">
        <v>1</v>
      </c>
      <c r="I43" s="83" t="s">
        <v>1</v>
      </c>
      <c r="J43" s="83" t="s">
        <v>1</v>
      </c>
      <c r="K43" s="83" t="s">
        <v>1</v>
      </c>
      <c r="L43" s="83" t="s">
        <v>1</v>
      </c>
      <c r="M43" s="83" t="s">
        <v>30</v>
      </c>
      <c r="N43" s="83" t="s">
        <v>199</v>
      </c>
      <c r="O43" s="83" t="s">
        <v>32</v>
      </c>
      <c r="P43" s="84" t="s">
        <v>301</v>
      </c>
      <c r="Q43" s="126">
        <v>9.9999999999999989E-277</v>
      </c>
      <c r="R43" s="126">
        <v>9.9999999999999989E-277</v>
      </c>
      <c r="S43" s="126">
        <v>9.9999999999999989E-277</v>
      </c>
      <c r="T43" s="126">
        <v>9.9999999999999989E-277</v>
      </c>
      <c r="U43" s="126">
        <v>9.9999999999999989E-277</v>
      </c>
      <c r="V43" s="126">
        <v>9.9999999999999989E-277</v>
      </c>
      <c r="W43" s="126">
        <v>9.9999999999999989E-277</v>
      </c>
      <c r="X43" s="126">
        <v>9.9999999999999989E-277</v>
      </c>
      <c r="Y43" s="126">
        <v>9.9999999999999989E-277</v>
      </c>
      <c r="Z43" s="126">
        <v>9.9999999999999989E-277</v>
      </c>
      <c r="AA43" s="126">
        <v>9.9999999999999989E-277</v>
      </c>
    </row>
    <row r="44" spans="1:27" s="116" customFormat="1" ht="33.75" x14ac:dyDescent="0.25">
      <c r="A44" s="133" t="s">
        <v>55</v>
      </c>
      <c r="B44" s="134" t="s">
        <v>56</v>
      </c>
      <c r="C44" s="135" t="s">
        <v>129</v>
      </c>
      <c r="D44" s="133" t="s">
        <v>29</v>
      </c>
      <c r="E44" s="133" t="s">
        <v>184</v>
      </c>
      <c r="F44" s="133" t="s">
        <v>194</v>
      </c>
      <c r="G44" s="133" t="s">
        <v>182</v>
      </c>
      <c r="H44" s="133" t="s">
        <v>195</v>
      </c>
      <c r="I44" s="133"/>
      <c r="J44" s="133"/>
      <c r="K44" s="133"/>
      <c r="L44" s="133"/>
      <c r="M44" s="133" t="s">
        <v>30</v>
      </c>
      <c r="N44" s="133" t="s">
        <v>31</v>
      </c>
      <c r="O44" s="133" t="s">
        <v>32</v>
      </c>
      <c r="P44" s="269" t="s">
        <v>312</v>
      </c>
      <c r="Q44" s="126" t="e">
        <f>+#REF!/$Q$3</f>
        <v>#REF!</v>
      </c>
      <c r="R44" s="126" t="e">
        <f>+#REF!/$Q$3</f>
        <v>#REF!</v>
      </c>
      <c r="S44" s="126" t="e">
        <f>+#REF!/$Q$3</f>
        <v>#REF!</v>
      </c>
      <c r="T44" s="126" t="e">
        <f>+#REF!/$Q$3</f>
        <v>#REF!</v>
      </c>
      <c r="U44" s="126" t="e">
        <f>+#REF!/$Q$3</f>
        <v>#REF!</v>
      </c>
      <c r="V44" s="126" t="e">
        <f>+#REF!/$Q$3</f>
        <v>#REF!</v>
      </c>
      <c r="W44" s="126" t="e">
        <f>+#REF!/$Q$3</f>
        <v>#REF!</v>
      </c>
      <c r="X44" s="126" t="e">
        <f>+#REF!/$Q$3</f>
        <v>#REF!</v>
      </c>
      <c r="Y44" s="126" t="e">
        <f>+#REF!/$Q$3</f>
        <v>#REF!</v>
      </c>
      <c r="Z44" s="126" t="e">
        <f>+#REF!/$Q$3</f>
        <v>#REF!</v>
      </c>
      <c r="AA44" s="126" t="e">
        <f>+#REF!/$Q$3</f>
        <v>#REF!</v>
      </c>
    </row>
    <row r="45" spans="1:27" s="116" customFormat="1" ht="33.75" x14ac:dyDescent="0.25">
      <c r="A45" s="130" t="s">
        <v>53</v>
      </c>
      <c r="B45" s="134" t="s">
        <v>54</v>
      </c>
      <c r="C45" s="135" t="s">
        <v>129</v>
      </c>
      <c r="D45" s="133" t="s">
        <v>29</v>
      </c>
      <c r="E45" s="133" t="s">
        <v>184</v>
      </c>
      <c r="F45" s="133" t="s">
        <v>194</v>
      </c>
      <c r="G45" s="133" t="s">
        <v>182</v>
      </c>
      <c r="H45" s="133" t="s">
        <v>195</v>
      </c>
      <c r="I45" s="133"/>
      <c r="J45" s="133"/>
      <c r="K45" s="133"/>
      <c r="L45" s="133"/>
      <c r="M45" s="133" t="s">
        <v>30</v>
      </c>
      <c r="N45" s="133" t="s">
        <v>31</v>
      </c>
      <c r="O45" s="133" t="s">
        <v>32</v>
      </c>
      <c r="P45" s="269" t="s">
        <v>312</v>
      </c>
      <c r="Q45" s="126" t="e">
        <f>+#REF!/$Q$3</f>
        <v>#REF!</v>
      </c>
      <c r="R45" s="126" t="e">
        <f>+#REF!/$Q$3</f>
        <v>#REF!</v>
      </c>
      <c r="S45" s="126" t="e">
        <f>+#REF!/$Q$3</f>
        <v>#REF!</v>
      </c>
      <c r="T45" s="126" t="e">
        <f>+#REF!/$Q$3</f>
        <v>#REF!</v>
      </c>
      <c r="U45" s="126" t="e">
        <f>+#REF!/$Q$3</f>
        <v>#REF!</v>
      </c>
      <c r="V45" s="126" t="e">
        <f>+#REF!/$Q$3</f>
        <v>#REF!</v>
      </c>
      <c r="W45" s="126" t="e">
        <f>+#REF!/$Q$3</f>
        <v>#REF!</v>
      </c>
      <c r="X45" s="126" t="e">
        <f>+#REF!/$Q$3</f>
        <v>#REF!</v>
      </c>
      <c r="Y45" s="126" t="e">
        <f>+#REF!/$Q$3</f>
        <v>#REF!</v>
      </c>
      <c r="Z45" s="126" t="e">
        <f>+#REF!/$Q$3</f>
        <v>#REF!</v>
      </c>
      <c r="AA45" s="578" t="e">
        <f>+#REF!/$Q$3</f>
        <v>#REF!</v>
      </c>
    </row>
    <row r="46" spans="1:27" s="116" customFormat="1" ht="33.75" x14ac:dyDescent="0.25">
      <c r="A46" s="133" t="s">
        <v>51</v>
      </c>
      <c r="B46" s="134" t="s">
        <v>52</v>
      </c>
      <c r="C46" s="135" t="s">
        <v>129</v>
      </c>
      <c r="D46" s="133" t="s">
        <v>29</v>
      </c>
      <c r="E46" s="133" t="s">
        <v>184</v>
      </c>
      <c r="F46" s="133" t="s">
        <v>194</v>
      </c>
      <c r="G46" s="133" t="s">
        <v>182</v>
      </c>
      <c r="H46" s="133" t="s">
        <v>195</v>
      </c>
      <c r="I46" s="133"/>
      <c r="J46" s="133"/>
      <c r="K46" s="133"/>
      <c r="L46" s="133"/>
      <c r="M46" s="133" t="s">
        <v>30</v>
      </c>
      <c r="N46" s="133" t="s">
        <v>31</v>
      </c>
      <c r="O46" s="133" t="s">
        <v>32</v>
      </c>
      <c r="P46" s="269" t="s">
        <v>312</v>
      </c>
      <c r="Q46" s="126" t="e">
        <f>+#REF!/$Q$3</f>
        <v>#REF!</v>
      </c>
      <c r="R46" s="126" t="e">
        <f>+#REF!/$Q$3</f>
        <v>#REF!</v>
      </c>
      <c r="S46" s="126" t="e">
        <f>+#REF!/$Q$3</f>
        <v>#REF!</v>
      </c>
      <c r="T46" s="126" t="e">
        <f>+#REF!/$Q$3</f>
        <v>#REF!</v>
      </c>
      <c r="U46" s="126" t="e">
        <f>+#REF!/$Q$3</f>
        <v>#REF!</v>
      </c>
      <c r="V46" s="126" t="e">
        <f>+#REF!/$Q$3</f>
        <v>#REF!</v>
      </c>
      <c r="W46" s="126" t="e">
        <f>+#REF!/$Q$3</f>
        <v>#REF!</v>
      </c>
      <c r="X46" s="126" t="e">
        <f>+#REF!/$Q$3</f>
        <v>#REF!</v>
      </c>
      <c r="Y46" s="126" t="e">
        <f>+#REF!/$Q$3</f>
        <v>#REF!</v>
      </c>
      <c r="Z46" s="126" t="e">
        <f>+#REF!/$Q$3</f>
        <v>#REF!</v>
      </c>
      <c r="AA46" s="578" t="e">
        <f>+#REF!/$Q$3</f>
        <v>#REF!</v>
      </c>
    </row>
    <row r="47" spans="1:27" ht="15" x14ac:dyDescent="0.25">
      <c r="A47" s="88" t="s">
        <v>1</v>
      </c>
      <c r="B47" s="89" t="s">
        <v>1</v>
      </c>
      <c r="C47" s="90" t="s">
        <v>1</v>
      </c>
      <c r="D47" s="88" t="s">
        <v>1</v>
      </c>
      <c r="E47" s="88" t="s">
        <v>1</v>
      </c>
      <c r="F47" s="88" t="s">
        <v>1</v>
      </c>
      <c r="G47" s="88" t="s">
        <v>1</v>
      </c>
      <c r="H47" s="88" t="s">
        <v>1</v>
      </c>
      <c r="I47" s="88" t="s">
        <v>1</v>
      </c>
      <c r="J47" s="88" t="s">
        <v>1</v>
      </c>
      <c r="K47" s="88" t="s">
        <v>1</v>
      </c>
      <c r="L47" s="88" t="s">
        <v>1</v>
      </c>
      <c r="M47" s="88" t="s">
        <v>1</v>
      </c>
      <c r="N47" s="88" t="s">
        <v>1</v>
      </c>
      <c r="O47" s="88" t="s">
        <v>1</v>
      </c>
      <c r="P47" s="89" t="s">
        <v>1</v>
      </c>
      <c r="Q47" s="126" t="e">
        <f>(((((SUM(Q5:Q46))/1000000)/1000000)/1000000)/1000000)/1000000</f>
        <v>#REF!</v>
      </c>
      <c r="R47" s="126" t="e">
        <f t="shared" ref="R47:AA47" si="0">((((((SUM(R5:R46))/1000000)/1000000)/1000000)/1000000)/1000000)/1000000</f>
        <v>#REF!</v>
      </c>
      <c r="S47" s="126" t="e">
        <f t="shared" si="0"/>
        <v>#REF!</v>
      </c>
      <c r="T47" s="126" t="e">
        <f t="shared" si="0"/>
        <v>#REF!</v>
      </c>
      <c r="U47" s="126" t="e">
        <f t="shared" si="0"/>
        <v>#REF!</v>
      </c>
      <c r="V47" s="126" t="e">
        <f t="shared" si="0"/>
        <v>#REF!</v>
      </c>
      <c r="W47" s="126" t="e">
        <f t="shared" si="0"/>
        <v>#REF!</v>
      </c>
      <c r="X47" s="126" t="e">
        <f t="shared" si="0"/>
        <v>#REF!</v>
      </c>
      <c r="Y47" s="126" t="e">
        <f t="shared" si="0"/>
        <v>#REF!</v>
      </c>
      <c r="Z47" s="126" t="e">
        <f t="shared" si="0"/>
        <v>#REF!</v>
      </c>
      <c r="AA47" s="126" t="e">
        <f t="shared" si="0"/>
        <v>#REF!</v>
      </c>
    </row>
    <row r="48" spans="1:27" ht="15" x14ac:dyDescent="0.25">
      <c r="A48" s="83" t="s">
        <v>1</v>
      </c>
      <c r="B48" s="87" t="s">
        <v>1</v>
      </c>
      <c r="C48" s="85" t="s">
        <v>1</v>
      </c>
      <c r="D48" s="83" t="s">
        <v>1</v>
      </c>
      <c r="E48" s="83" t="s">
        <v>1</v>
      </c>
      <c r="F48" s="83" t="s">
        <v>1</v>
      </c>
      <c r="G48" s="83" t="s">
        <v>1</v>
      </c>
      <c r="H48" s="83" t="s">
        <v>1</v>
      </c>
      <c r="I48" s="83" t="s">
        <v>1</v>
      </c>
      <c r="J48" s="83" t="s">
        <v>1</v>
      </c>
      <c r="K48" s="83" t="s">
        <v>1</v>
      </c>
      <c r="L48" s="83" t="s">
        <v>1</v>
      </c>
      <c r="M48" s="83" t="s">
        <v>1</v>
      </c>
      <c r="N48" s="83" t="s">
        <v>1</v>
      </c>
      <c r="O48" s="83" t="s">
        <v>1</v>
      </c>
      <c r="P48" s="84" t="s">
        <v>1</v>
      </c>
      <c r="Q48" s="126" t="s">
        <v>1</v>
      </c>
      <c r="R48" s="126" t="s">
        <v>1</v>
      </c>
      <c r="S48" s="126" t="s">
        <v>1</v>
      </c>
      <c r="T48" s="126" t="s">
        <v>1</v>
      </c>
      <c r="U48" s="126" t="s">
        <v>1</v>
      </c>
      <c r="V48" s="126" t="s">
        <v>1</v>
      </c>
      <c r="W48" s="126" t="s">
        <v>1</v>
      </c>
      <c r="X48" s="126" t="s">
        <v>1</v>
      </c>
      <c r="Y48" s="126" t="s">
        <v>1</v>
      </c>
      <c r="Z48" s="126" t="s">
        <v>1</v>
      </c>
      <c r="AA48" s="126" t="s">
        <v>1</v>
      </c>
    </row>
    <row r="49" spans="16:27" ht="20.25" hidden="1" customHeight="1" x14ac:dyDescent="0.25">
      <c r="P49" s="276" t="s">
        <v>69</v>
      </c>
      <c r="Q49" s="226" t="e">
        <f>SUBTOTAL(9,Q5:Q48)</f>
        <v>#REF!</v>
      </c>
      <c r="R49" s="226" t="e">
        <f t="shared" ref="R49:AA49" si="1">SUBTOTAL(9,R5:R48)</f>
        <v>#REF!</v>
      </c>
      <c r="S49" s="226" t="e">
        <f t="shared" si="1"/>
        <v>#REF!</v>
      </c>
      <c r="T49" s="226" t="e">
        <f>SUBTOTAL(9,T5:T48)</f>
        <v>#REF!</v>
      </c>
      <c r="U49" s="226" t="e">
        <f t="shared" si="1"/>
        <v>#REF!</v>
      </c>
      <c r="V49" s="226" t="e">
        <f>SUBTOTAL(9,V5:V48)</f>
        <v>#REF!</v>
      </c>
      <c r="W49" s="226" t="e">
        <f t="shared" si="1"/>
        <v>#REF!</v>
      </c>
      <c r="X49" s="226" t="e">
        <f t="shared" si="1"/>
        <v>#REF!</v>
      </c>
      <c r="Y49" s="226" t="e">
        <f t="shared" si="1"/>
        <v>#REF!</v>
      </c>
      <c r="Z49" s="226" t="e">
        <f t="shared" si="1"/>
        <v>#REF!</v>
      </c>
      <c r="AA49" s="226" t="e">
        <f t="shared" si="1"/>
        <v>#REF!</v>
      </c>
    </row>
    <row r="50" spans="16:27" ht="15" hidden="1" x14ac:dyDescent="0.25">
      <c r="P50" s="276" t="s">
        <v>341</v>
      </c>
      <c r="Q50" s="126" t="e">
        <f>(+#REF!)/1000000</f>
        <v>#REF!</v>
      </c>
      <c r="R50" s="126" t="e">
        <f>(+#REF!)/1000000</f>
        <v>#REF!</v>
      </c>
      <c r="S50" s="126" t="e">
        <f>(+#REF!)/1000000</f>
        <v>#REF!</v>
      </c>
      <c r="T50" s="126" t="e">
        <f>(+#REF!)/1000000</f>
        <v>#REF!</v>
      </c>
      <c r="U50" s="126" t="e">
        <f>(+#REF!)/1000000</f>
        <v>#REF!</v>
      </c>
      <c r="V50" s="126" t="e">
        <f>(+#REF!)/1000000</f>
        <v>#REF!</v>
      </c>
      <c r="W50" s="126" t="e">
        <f>(+#REF!)/1000000</f>
        <v>#REF!</v>
      </c>
      <c r="X50" s="126" t="e">
        <f>(+#REF!)/1000000</f>
        <v>#REF!</v>
      </c>
      <c r="Y50" s="126" t="e">
        <f>(+#REF!)/1000000</f>
        <v>#REF!</v>
      </c>
      <c r="Z50" s="126" t="e">
        <f>(+#REF!)/1000000</f>
        <v>#REF!</v>
      </c>
      <c r="AA50" s="126" t="e">
        <f>(+#REF!)/1000000</f>
        <v>#REF!</v>
      </c>
    </row>
    <row r="51" spans="16:27" ht="15" hidden="1" x14ac:dyDescent="0.25">
      <c r="P51" s="276" t="s">
        <v>340</v>
      </c>
      <c r="Q51" s="127" t="e">
        <f>+Q49-Q50</f>
        <v>#REF!</v>
      </c>
      <c r="R51" s="127" t="e">
        <f t="shared" ref="R51:Z51" si="2">+R49-R50</f>
        <v>#REF!</v>
      </c>
      <c r="S51" s="127" t="e">
        <f t="shared" si="2"/>
        <v>#REF!</v>
      </c>
      <c r="T51" s="127" t="e">
        <f t="shared" si="2"/>
        <v>#REF!</v>
      </c>
      <c r="U51" s="127" t="e">
        <f t="shared" si="2"/>
        <v>#REF!</v>
      </c>
      <c r="V51" s="127" t="e">
        <f t="shared" si="2"/>
        <v>#REF!</v>
      </c>
      <c r="W51" s="127" t="e">
        <f t="shared" si="2"/>
        <v>#REF!</v>
      </c>
      <c r="X51" s="127" t="e">
        <f t="shared" si="2"/>
        <v>#REF!</v>
      </c>
      <c r="Y51" s="127" t="e">
        <f t="shared" si="2"/>
        <v>#REF!</v>
      </c>
      <c r="Z51" s="127" t="e">
        <f t="shared" si="2"/>
        <v>#REF!</v>
      </c>
      <c r="AA51" s="127" t="e">
        <f>+AA49-AA50</f>
        <v>#REF!</v>
      </c>
    </row>
    <row r="52" spans="16:27" ht="63.75" customHeight="1" x14ac:dyDescent="0.25">
      <c r="Q52" s="128"/>
      <c r="R52" s="128"/>
      <c r="S52" s="128"/>
      <c r="T52" s="128"/>
      <c r="U52" s="128"/>
      <c r="V52" s="128"/>
      <c r="W52" s="128"/>
      <c r="X52" s="128"/>
      <c r="Y52" s="128"/>
      <c r="Z52" s="128"/>
      <c r="AA52" s="128"/>
    </row>
    <row r="53" spans="16:27" ht="63.75" customHeight="1" x14ac:dyDescent="0.25">
      <c r="S53" s="128" t="e">
        <f>+S19+S45</f>
        <v>#REF!</v>
      </c>
    </row>
  </sheetData>
  <autoFilter ref="A4:AA48" xr:uid="{00000000-0009-0000-0000-000004000000}">
    <filterColumn colId="15">
      <colorFilter dxfId="46"/>
    </filterColumn>
  </autoFilter>
  <mergeCells count="1">
    <mergeCell ref="Q1:S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1"/>
  <sheetViews>
    <sheetView workbookViewId="0">
      <selection activeCell="B7" sqref="B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5" t="s">
        <v>59</v>
      </c>
    </row>
    <row r="3" spans="1:13" ht="24" thickBot="1" x14ac:dyDescent="0.3">
      <c r="A3" s="913" t="s">
        <v>80</v>
      </c>
      <c r="B3" s="914"/>
      <c r="C3" s="914"/>
      <c r="D3" s="914"/>
      <c r="E3" s="914"/>
      <c r="F3" s="914"/>
      <c r="G3" s="914"/>
      <c r="H3" s="914"/>
      <c r="I3" s="914"/>
      <c r="J3" s="914"/>
      <c r="K3" s="914"/>
      <c r="L3" s="915"/>
    </row>
    <row r="4" spans="1:13" ht="48.75" customHeight="1" thickBot="1" x14ac:dyDescent="0.3">
      <c r="A4" s="411" t="s">
        <v>63</v>
      </c>
      <c r="B4" s="412" t="s">
        <v>92</v>
      </c>
      <c r="C4" s="413" t="s">
        <v>41</v>
      </c>
      <c r="D4" s="412" t="s">
        <v>95</v>
      </c>
      <c r="E4" s="412" t="s">
        <v>96</v>
      </c>
      <c r="F4" s="414" t="s">
        <v>24</v>
      </c>
      <c r="G4" s="412" t="s">
        <v>362</v>
      </c>
      <c r="H4" s="412" t="s">
        <v>42</v>
      </c>
      <c r="I4" s="411" t="s">
        <v>25</v>
      </c>
      <c r="J4" s="415" t="s">
        <v>43</v>
      </c>
      <c r="K4" s="414" t="s">
        <v>79</v>
      </c>
      <c r="L4" s="416" t="s">
        <v>44</v>
      </c>
      <c r="M4" s="140"/>
    </row>
    <row r="5" spans="1:13" ht="22.5" customHeight="1" x14ac:dyDescent="0.25">
      <c r="A5" s="141" t="s">
        <v>46</v>
      </c>
      <c r="B5" s="143" t="e">
        <f>+#REF!</f>
        <v>#REF!</v>
      </c>
      <c r="C5" s="143" t="e">
        <f>+#REF!</f>
        <v>#REF!</v>
      </c>
      <c r="D5" s="143" t="e">
        <f>+#REF!</f>
        <v>#REF!</v>
      </c>
      <c r="E5" s="143" t="e">
        <f>+C5-D5</f>
        <v>#REF!</v>
      </c>
      <c r="F5" s="143" t="e">
        <f>+#REF!</f>
        <v>#REF!</v>
      </c>
      <c r="G5" s="261" t="e">
        <f>+F5/E5</f>
        <v>#REF!</v>
      </c>
      <c r="H5" s="143" t="e">
        <f>+E5-F5</f>
        <v>#REF!</v>
      </c>
      <c r="I5" s="143" t="e">
        <f>+#REF!</f>
        <v>#REF!</v>
      </c>
      <c r="J5" s="175" t="e">
        <f t="shared" ref="J5:J11" si="0">+I5/E5</f>
        <v>#REF!</v>
      </c>
      <c r="K5" s="143" t="e">
        <f>+#REF!</f>
        <v>#REF!</v>
      </c>
      <c r="L5" s="176" t="e">
        <f t="shared" ref="L5:L11" si="1">+K5/E5</f>
        <v>#REF!</v>
      </c>
      <c r="M5" s="1"/>
    </row>
    <row r="6" spans="1:13" ht="28.5" customHeight="1" x14ac:dyDescent="0.25">
      <c r="A6" s="142" t="s">
        <v>167</v>
      </c>
      <c r="B6" s="144" t="e">
        <f>+#REF!</f>
        <v>#REF!</v>
      </c>
      <c r="C6" s="144" t="e">
        <f>+#REF!</f>
        <v>#REF!</v>
      </c>
      <c r="D6" s="144" t="e">
        <f>+#REF!</f>
        <v>#REF!</v>
      </c>
      <c r="E6" s="144" t="e">
        <f t="shared" ref="E6:E11" si="2">+C6-D6</f>
        <v>#REF!</v>
      </c>
      <c r="F6" s="144" t="e">
        <f>+#REF!</f>
        <v>#REF!</v>
      </c>
      <c r="G6" s="262" t="e">
        <f t="shared" ref="G6:G11" si="3">+F6/E6</f>
        <v>#REF!</v>
      </c>
      <c r="H6" s="144" t="e">
        <f t="shared" ref="H6:H11" si="4">+E6-F6</f>
        <v>#REF!</v>
      </c>
      <c r="I6" s="144" t="e">
        <f>+#REF!</f>
        <v>#REF!</v>
      </c>
      <c r="J6" s="177" t="e">
        <f t="shared" si="0"/>
        <v>#REF!</v>
      </c>
      <c r="K6" s="144" t="e">
        <f>+#REF!</f>
        <v>#REF!</v>
      </c>
      <c r="L6" s="178" t="e">
        <f t="shared" si="1"/>
        <v>#REF!</v>
      </c>
    </row>
    <row r="7" spans="1:13" ht="59.25" customHeight="1" x14ac:dyDescent="0.25">
      <c r="A7" s="142" t="s">
        <v>168</v>
      </c>
      <c r="B7" s="144" t="e">
        <f>+#REF!</f>
        <v>#REF!</v>
      </c>
      <c r="C7" s="144" t="e">
        <f>+#REF!</f>
        <v>#REF!</v>
      </c>
      <c r="D7" s="144" t="e">
        <f>+#REF!</f>
        <v>#REF!</v>
      </c>
      <c r="E7" s="144" t="e">
        <f>+#REF!</f>
        <v>#REF!</v>
      </c>
      <c r="F7" s="144" t="e">
        <f>+#REF!</f>
        <v>#REF!</v>
      </c>
      <c r="G7" s="262" t="e">
        <f t="shared" si="3"/>
        <v>#REF!</v>
      </c>
      <c r="H7" s="144" t="e">
        <f t="shared" si="4"/>
        <v>#REF!</v>
      </c>
      <c r="I7" s="144" t="e">
        <f>+#REF!</f>
        <v>#REF!</v>
      </c>
      <c r="J7" s="177" t="e">
        <f t="shared" si="0"/>
        <v>#REF!</v>
      </c>
      <c r="K7" s="144" t="e">
        <f>+#REF!</f>
        <v>#REF!</v>
      </c>
      <c r="L7" s="178" t="e">
        <f t="shared" si="1"/>
        <v>#REF!</v>
      </c>
    </row>
    <row r="8" spans="1:13" ht="24" customHeight="1" x14ac:dyDescent="0.25">
      <c r="A8" s="417" t="s">
        <v>49</v>
      </c>
      <c r="B8" s="418" t="e">
        <f>+#REF!</f>
        <v>#REF!</v>
      </c>
      <c r="C8" s="418" t="e">
        <f>+#REF!</f>
        <v>#REF!</v>
      </c>
      <c r="D8" s="418" t="e">
        <f>+#REF!</f>
        <v>#REF!</v>
      </c>
      <c r="E8" s="418" t="e">
        <f t="shared" si="2"/>
        <v>#REF!</v>
      </c>
      <c r="F8" s="418" t="e">
        <f>SUM(F5:F7)</f>
        <v>#REF!</v>
      </c>
      <c r="G8" s="419" t="e">
        <f t="shared" si="3"/>
        <v>#REF!</v>
      </c>
      <c r="H8" s="418" t="e">
        <f t="shared" si="4"/>
        <v>#REF!</v>
      </c>
      <c r="I8" s="418" t="e">
        <f>+#REF!</f>
        <v>#REF!</v>
      </c>
      <c r="J8" s="420" t="e">
        <f t="shared" si="0"/>
        <v>#REF!</v>
      </c>
      <c r="K8" s="418" t="e">
        <f>+#REF!</f>
        <v>#REF!</v>
      </c>
      <c r="L8" s="420" t="e">
        <f t="shared" si="1"/>
        <v>#REF!</v>
      </c>
    </row>
    <row r="9" spans="1:13" ht="20.25" customHeight="1" x14ac:dyDescent="0.25">
      <c r="A9" s="142" t="s">
        <v>48</v>
      </c>
      <c r="B9" s="144" t="e">
        <f>+#REF!</f>
        <v>#REF!</v>
      </c>
      <c r="C9" s="144" t="e">
        <f>+#REF!</f>
        <v>#REF!</v>
      </c>
      <c r="D9" s="144" t="e">
        <f>+#REF!</f>
        <v>#REF!</v>
      </c>
      <c r="E9" s="144" t="e">
        <f t="shared" si="2"/>
        <v>#REF!</v>
      </c>
      <c r="F9" s="144" t="e">
        <f>+#REF!</f>
        <v>#REF!</v>
      </c>
      <c r="G9" s="262" t="e">
        <f t="shared" si="3"/>
        <v>#REF!</v>
      </c>
      <c r="H9" s="144" t="e">
        <f t="shared" si="4"/>
        <v>#REF!</v>
      </c>
      <c r="I9" s="144" t="e">
        <f>+#REF!</f>
        <v>#REF!</v>
      </c>
      <c r="J9" s="179" t="e">
        <f t="shared" si="0"/>
        <v>#REF!</v>
      </c>
      <c r="K9" s="144" t="e">
        <f>+#REF!</f>
        <v>#REF!</v>
      </c>
      <c r="L9" s="179" t="e">
        <f t="shared" si="1"/>
        <v>#REF!</v>
      </c>
    </row>
    <row r="10" spans="1:13" ht="28.5" customHeight="1" thickBot="1" x14ac:dyDescent="0.3">
      <c r="A10" s="421" t="s">
        <v>81</v>
      </c>
      <c r="B10" s="422" t="e">
        <f>+B9</f>
        <v>#REF!</v>
      </c>
      <c r="C10" s="422" t="e">
        <f>+C9</f>
        <v>#REF!</v>
      </c>
      <c r="D10" s="422" t="e">
        <f>+D9</f>
        <v>#REF!</v>
      </c>
      <c r="E10" s="422" t="e">
        <f t="shared" si="2"/>
        <v>#REF!</v>
      </c>
      <c r="F10" s="422" t="e">
        <f>+F9</f>
        <v>#REF!</v>
      </c>
      <c r="G10" s="423" t="e">
        <f t="shared" si="3"/>
        <v>#REF!</v>
      </c>
      <c r="H10" s="422" t="e">
        <f t="shared" si="4"/>
        <v>#REF!</v>
      </c>
      <c r="I10" s="422" t="e">
        <f>+I9</f>
        <v>#REF!</v>
      </c>
      <c r="J10" s="424" t="e">
        <f t="shared" si="0"/>
        <v>#REF!</v>
      </c>
      <c r="K10" s="422" t="e">
        <f>+K9</f>
        <v>#REF!</v>
      </c>
      <c r="L10" s="424" t="e">
        <f t="shared" si="1"/>
        <v>#REF!</v>
      </c>
    </row>
    <row r="11" spans="1:13" ht="22.5" customHeight="1" thickBot="1" x14ac:dyDescent="0.3">
      <c r="A11" s="425" t="s">
        <v>69</v>
      </c>
      <c r="B11" s="426" t="e">
        <f>+B8+B10</f>
        <v>#REF!</v>
      </c>
      <c r="C11" s="426" t="e">
        <f>+C8+C10</f>
        <v>#REF!</v>
      </c>
      <c r="D11" s="426" t="e">
        <f>+D8+D10</f>
        <v>#REF!</v>
      </c>
      <c r="E11" s="426" t="e">
        <f t="shared" si="2"/>
        <v>#REF!</v>
      </c>
      <c r="F11" s="426" t="e">
        <f>+F8+F10</f>
        <v>#REF!</v>
      </c>
      <c r="G11" s="427" t="e">
        <f t="shared" si="3"/>
        <v>#REF!</v>
      </c>
      <c r="H11" s="426" t="e">
        <f t="shared" si="4"/>
        <v>#REF!</v>
      </c>
      <c r="I11" s="426" t="e">
        <f>+I8+I10</f>
        <v>#REF!</v>
      </c>
      <c r="J11" s="428" t="e">
        <f t="shared" si="0"/>
        <v>#REF!</v>
      </c>
      <c r="K11" s="426" t="e">
        <f>+K8+K10</f>
        <v>#REF!</v>
      </c>
      <c r="L11" s="428" t="e">
        <f t="shared" si="1"/>
        <v>#REF!</v>
      </c>
    </row>
  </sheetData>
  <mergeCells count="1">
    <mergeCell ref="A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25"/>
  <sheetViews>
    <sheetView topLeftCell="A12" zoomScaleNormal="100" workbookViewId="0">
      <selection activeCell="E29" sqref="E29"/>
    </sheetView>
  </sheetViews>
  <sheetFormatPr baseColWidth="10" defaultColWidth="9.140625" defaultRowHeight="15" x14ac:dyDescent="0.25"/>
  <cols>
    <col min="1" max="1" width="40.28515625" customWidth="1"/>
    <col min="2" max="2" width="18.42578125" customWidth="1"/>
    <col min="3" max="3" width="20.5703125" customWidth="1"/>
    <col min="4" max="4" width="19.28515625" hidden="1" customWidth="1"/>
    <col min="5" max="5" width="17" customWidth="1"/>
    <col min="6" max="6" width="20.85546875" customWidth="1"/>
    <col min="7" max="7" width="15.28515625" customWidth="1"/>
    <col min="8" max="9" width="27.42578125" hidden="1" customWidth="1"/>
    <col min="10" max="10" width="27.42578125" customWidth="1"/>
    <col min="11" max="11" width="14" customWidth="1"/>
    <col min="12" max="12" width="18.28515625" customWidth="1"/>
    <col min="13" max="13" width="21.140625" customWidth="1"/>
    <col min="14" max="14" width="17.28515625"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17" t="s">
        <v>243</v>
      </c>
      <c r="B3" s="917"/>
      <c r="C3" s="917"/>
      <c r="D3" s="917"/>
      <c r="E3" s="917"/>
      <c r="F3" s="917"/>
      <c r="G3" s="917"/>
      <c r="H3" s="917"/>
      <c r="I3" s="917"/>
      <c r="J3" s="917"/>
      <c r="K3" s="917"/>
      <c r="L3" s="917"/>
      <c r="M3" s="917"/>
      <c r="N3" s="917"/>
      <c r="O3" s="917"/>
      <c r="P3" s="505"/>
    </row>
    <row r="4" spans="1:20" ht="30.75" customHeight="1" x14ac:dyDescent="0.5">
      <c r="A4" s="918">
        <v>46112</v>
      </c>
      <c r="B4" s="918"/>
      <c r="C4" s="918"/>
      <c r="D4" s="918"/>
      <c r="E4" s="918"/>
      <c r="F4" s="918"/>
      <c r="G4" s="918"/>
      <c r="H4" s="918"/>
      <c r="I4" s="918"/>
      <c r="J4" s="918"/>
      <c r="K4" s="918"/>
      <c r="L4" s="918"/>
      <c r="M4" s="918"/>
      <c r="N4" s="918"/>
      <c r="O4" s="918"/>
    </row>
    <row r="5" spans="1:20" ht="30.75" customHeight="1" x14ac:dyDescent="0.5">
      <c r="A5" s="923"/>
      <c r="B5" s="918"/>
      <c r="C5" s="918"/>
      <c r="D5" s="918"/>
      <c r="E5" s="918"/>
      <c r="F5" s="918"/>
      <c r="G5" s="918"/>
      <c r="H5" s="918"/>
      <c r="I5" s="918"/>
      <c r="J5" s="918"/>
      <c r="K5" s="918"/>
      <c r="L5" s="918"/>
      <c r="M5" s="918"/>
      <c r="N5" s="918"/>
      <c r="O5" s="918"/>
      <c r="P5" s="918"/>
    </row>
    <row r="6" spans="1:20" ht="24.75" customHeight="1" x14ac:dyDescent="0.25">
      <c r="A6" s="919" t="s">
        <v>64</v>
      </c>
      <c r="B6" s="920"/>
      <c r="C6" s="920"/>
      <c r="D6" s="920"/>
      <c r="E6" s="920"/>
      <c r="F6" s="920"/>
      <c r="G6" s="920"/>
      <c r="H6" s="920"/>
      <c r="I6" s="920"/>
      <c r="J6" s="920"/>
      <c r="K6" s="920"/>
      <c r="L6" s="920"/>
      <c r="M6" s="920"/>
      <c r="N6" s="920"/>
      <c r="O6" s="920"/>
      <c r="P6" s="920"/>
    </row>
    <row r="7" spans="1:20" ht="22.5" customHeight="1" thickBot="1" x14ac:dyDescent="0.3">
      <c r="A7" s="921" t="s">
        <v>59</v>
      </c>
      <c r="B7" s="922"/>
      <c r="C7" s="922"/>
      <c r="D7" s="922"/>
      <c r="E7" s="922"/>
      <c r="F7" s="922"/>
      <c r="G7" s="922"/>
      <c r="H7" s="922"/>
      <c r="I7" s="922"/>
      <c r="J7" s="922"/>
      <c r="K7" s="922"/>
      <c r="L7" s="922"/>
      <c r="M7" s="922"/>
      <c r="N7" s="922"/>
      <c r="O7" s="922"/>
      <c r="P7" s="922"/>
    </row>
    <row r="8" spans="1:20" s="140" customFormat="1" ht="80.25" customHeight="1" thickBot="1" x14ac:dyDescent="0.25">
      <c r="A8" s="493" t="s">
        <v>171</v>
      </c>
      <c r="B8" s="494" t="s">
        <v>93</v>
      </c>
      <c r="C8" s="498" t="s">
        <v>170</v>
      </c>
      <c r="D8" s="769" t="s">
        <v>507</v>
      </c>
      <c r="E8" s="498" t="s">
        <v>515</v>
      </c>
      <c r="F8" s="769" t="s">
        <v>504</v>
      </c>
      <c r="G8" s="498" t="s">
        <v>24</v>
      </c>
      <c r="H8" s="498" t="s">
        <v>362</v>
      </c>
      <c r="I8" s="498" t="s">
        <v>172</v>
      </c>
      <c r="J8" s="498" t="s">
        <v>25</v>
      </c>
      <c r="K8" s="499" t="s">
        <v>233</v>
      </c>
      <c r="L8" s="499" t="s">
        <v>382</v>
      </c>
      <c r="M8" s="498" t="s">
        <v>79</v>
      </c>
      <c r="N8" s="498" t="s">
        <v>383</v>
      </c>
      <c r="O8" s="770" t="s">
        <v>388</v>
      </c>
      <c r="P8" s="573" t="s">
        <v>28</v>
      </c>
    </row>
    <row r="9" spans="1:20" ht="30" customHeight="1" x14ac:dyDescent="0.25">
      <c r="A9" s="398" t="s">
        <v>46</v>
      </c>
      <c r="B9" s="320">
        <v>63061.072</v>
      </c>
      <c r="C9" s="251">
        <v>63061.072</v>
      </c>
      <c r="D9" s="251" t="e">
        <v>#REF!</v>
      </c>
      <c r="E9" s="251">
        <v>0</v>
      </c>
      <c r="F9" s="251">
        <v>63061.072</v>
      </c>
      <c r="G9" s="251">
        <v>61621.474364150003</v>
      </c>
      <c r="H9" s="51">
        <v>0.9771713738730925</v>
      </c>
      <c r="I9" s="253">
        <v>1439.5976358499975</v>
      </c>
      <c r="J9" s="251">
        <v>10515.871832999999</v>
      </c>
      <c r="K9" s="51">
        <v>0.16675694686890194</v>
      </c>
      <c r="L9" s="51" t="s">
        <v>66</v>
      </c>
      <c r="M9" s="251">
        <v>10515.871832999999</v>
      </c>
      <c r="N9" s="51" t="s">
        <v>66</v>
      </c>
      <c r="O9" s="771">
        <v>0.16675694686890194</v>
      </c>
      <c r="P9" s="764" t="e">
        <v>#REF!</v>
      </c>
      <c r="R9" s="53"/>
    </row>
    <row r="10" spans="1:20" ht="42" customHeight="1" x14ac:dyDescent="0.25">
      <c r="A10" s="399" t="s">
        <v>167</v>
      </c>
      <c r="B10" s="251">
        <v>14780.688386000002</v>
      </c>
      <c r="C10" s="251">
        <v>14780.688386000002</v>
      </c>
      <c r="D10" s="251" t="e">
        <v>#REF!</v>
      </c>
      <c r="E10" s="251">
        <v>0</v>
      </c>
      <c r="F10" s="251">
        <v>14780.688386000002</v>
      </c>
      <c r="G10" s="252">
        <v>13763.510810739999</v>
      </c>
      <c r="H10" s="51">
        <v>0.93118198904568916</v>
      </c>
      <c r="I10" s="253">
        <v>1017.1775752600024</v>
      </c>
      <c r="J10" s="251">
        <v>9328.1246782800008</v>
      </c>
      <c r="K10" s="51">
        <v>0.63110218108078309</v>
      </c>
      <c r="L10" s="51" t="s">
        <v>66</v>
      </c>
      <c r="M10" s="251">
        <v>2020.2270198799997</v>
      </c>
      <c r="N10" s="51" t="s">
        <v>66</v>
      </c>
      <c r="O10" s="771">
        <v>0.13668017125599657</v>
      </c>
      <c r="P10" s="765" t="e">
        <v>#REF!</v>
      </c>
      <c r="R10" s="53"/>
    </row>
    <row r="11" spans="1:20" ht="42" customHeight="1" x14ac:dyDescent="0.25">
      <c r="A11" s="399" t="s">
        <v>67</v>
      </c>
      <c r="B11" s="251">
        <v>1034159.8280000001</v>
      </c>
      <c r="C11" s="251">
        <v>1034159.8280000001</v>
      </c>
      <c r="D11" s="251" t="e">
        <v>#REF!</v>
      </c>
      <c r="E11" s="251">
        <v>5709.4012819999998</v>
      </c>
      <c r="F11" s="251">
        <v>1028450.4267180001</v>
      </c>
      <c r="G11" s="252">
        <v>842203.91563831992</v>
      </c>
      <c r="H11" s="51">
        <v>0.8189056990583089</v>
      </c>
      <c r="I11" s="253">
        <v>186246.51107968017</v>
      </c>
      <c r="J11" s="251">
        <v>691678.12999457004</v>
      </c>
      <c r="K11" s="51">
        <v>0.67254396714274234</v>
      </c>
      <c r="L11" s="581">
        <v>0.59</v>
      </c>
      <c r="M11" s="251">
        <v>28942.699628690003</v>
      </c>
      <c r="N11" s="581">
        <v>0.14000000000000001</v>
      </c>
      <c r="O11" s="771">
        <v>2.8142046399895225E-2</v>
      </c>
      <c r="P11" s="765" t="e">
        <v>#REF!</v>
      </c>
      <c r="R11" s="53"/>
      <c r="S11" s="53"/>
      <c r="T11" s="53"/>
    </row>
    <row r="12" spans="1:20" ht="71.25" customHeight="1" x14ac:dyDescent="0.25">
      <c r="A12" s="399" t="s">
        <v>168</v>
      </c>
      <c r="B12" s="251">
        <v>2962</v>
      </c>
      <c r="C12" s="251">
        <v>2962</v>
      </c>
      <c r="D12" s="251" t="e">
        <v>#REF!</v>
      </c>
      <c r="E12" s="251">
        <v>0</v>
      </c>
      <c r="F12" s="251">
        <v>2962</v>
      </c>
      <c r="G12" s="251">
        <v>0</v>
      </c>
      <c r="H12" s="51">
        <v>0</v>
      </c>
      <c r="I12" s="253">
        <v>2962</v>
      </c>
      <c r="J12" s="251">
        <v>0</v>
      </c>
      <c r="K12" s="51">
        <v>0</v>
      </c>
      <c r="L12" s="51" t="s">
        <v>66</v>
      </c>
      <c r="M12" s="251">
        <v>0</v>
      </c>
      <c r="N12" s="51" t="s">
        <v>66</v>
      </c>
      <c r="O12" s="771">
        <v>0</v>
      </c>
      <c r="P12" s="765" t="e">
        <v>#REF!</v>
      </c>
      <c r="Q12" s="53"/>
      <c r="R12" s="53"/>
    </row>
    <row r="13" spans="1:20" ht="30" customHeight="1" x14ac:dyDescent="0.25">
      <c r="A13" s="400" t="s">
        <v>49</v>
      </c>
      <c r="B13" s="355">
        <v>1114963.5883860001</v>
      </c>
      <c r="C13" s="355">
        <v>1114963.5883860001</v>
      </c>
      <c r="D13" s="355" t="e">
        <v>#REF!</v>
      </c>
      <c r="E13" s="355">
        <v>5709.4012819999998</v>
      </c>
      <c r="F13" s="355">
        <v>1109254.1871040002</v>
      </c>
      <c r="G13" s="355">
        <v>917588.90081320994</v>
      </c>
      <c r="H13" s="356">
        <v>0.8272124743642546</v>
      </c>
      <c r="I13" s="357">
        <v>191665.2862907903</v>
      </c>
      <c r="J13" s="355">
        <v>711522.12650585</v>
      </c>
      <c r="K13" s="356">
        <v>0.6414419118520216</v>
      </c>
      <c r="L13" s="356">
        <v>0.59</v>
      </c>
      <c r="M13" s="355">
        <v>41478.798481570004</v>
      </c>
      <c r="N13" s="356">
        <v>0.14000000000000001</v>
      </c>
      <c r="O13" s="772">
        <v>3.7393411684891915E-2</v>
      </c>
      <c r="P13" s="766" t="e">
        <v>#REF!</v>
      </c>
      <c r="Q13" s="53"/>
      <c r="R13" s="53"/>
    </row>
    <row r="14" spans="1:20" ht="48" customHeight="1" x14ac:dyDescent="0.45">
      <c r="A14" s="889" t="s">
        <v>48</v>
      </c>
      <c r="B14" s="251">
        <v>314006.69872500002</v>
      </c>
      <c r="C14" s="251">
        <v>314006.69872500002</v>
      </c>
      <c r="D14" s="251" t="e">
        <v>#REF!</v>
      </c>
      <c r="E14" s="251">
        <v>0</v>
      </c>
      <c r="F14" s="318">
        <v>314006.69872500002</v>
      </c>
      <c r="G14" s="251">
        <v>218400.27455288998</v>
      </c>
      <c r="H14" s="51">
        <v>0.69552743759826607</v>
      </c>
      <c r="I14" s="253">
        <v>95606.424172110041</v>
      </c>
      <c r="J14" s="251">
        <v>120042.13409197998</v>
      </c>
      <c r="K14" s="51">
        <v>0.38229163447595804</v>
      </c>
      <c r="L14" s="581">
        <v>0.59</v>
      </c>
      <c r="M14" s="251">
        <v>5348.941598299999</v>
      </c>
      <c r="N14" s="581">
        <v>0.14000000000000001</v>
      </c>
      <c r="O14" s="771">
        <v>1.703448244900177E-2</v>
      </c>
      <c r="P14" s="765" t="e">
        <v>#REF!</v>
      </c>
      <c r="Q14" s="53"/>
      <c r="R14" s="53"/>
    </row>
    <row r="15" spans="1:20" ht="29.25" customHeight="1" x14ac:dyDescent="0.25">
      <c r="A15" s="400" t="s">
        <v>68</v>
      </c>
      <c r="B15" s="355">
        <v>314006.69872500002</v>
      </c>
      <c r="C15" s="355">
        <v>314006.69872500002</v>
      </c>
      <c r="D15" s="355" t="e">
        <v>#REF!</v>
      </c>
      <c r="E15" s="355">
        <v>0</v>
      </c>
      <c r="F15" s="355">
        <v>314006.69872500002</v>
      </c>
      <c r="G15" s="355">
        <v>218400.27455288998</v>
      </c>
      <c r="H15" s="356">
        <v>0.69552743759826607</v>
      </c>
      <c r="I15" s="357">
        <v>95606.424172110041</v>
      </c>
      <c r="J15" s="355">
        <v>120042.13409197998</v>
      </c>
      <c r="K15" s="356">
        <v>0.38229163447595804</v>
      </c>
      <c r="L15" s="356">
        <v>0.59</v>
      </c>
      <c r="M15" s="355">
        <v>5348.941598299999</v>
      </c>
      <c r="N15" s="356">
        <v>0.14000000000000001</v>
      </c>
      <c r="O15" s="772">
        <v>1.703448244900177E-2</v>
      </c>
      <c r="P15" s="766" t="e">
        <v>#REF!</v>
      </c>
      <c r="Q15" s="53"/>
      <c r="R15" s="53"/>
    </row>
    <row r="16" spans="1:20" ht="29.25" hidden="1" customHeight="1" x14ac:dyDescent="0.25">
      <c r="A16" s="401" t="s">
        <v>276</v>
      </c>
      <c r="B16" s="358">
        <v>1428970.2871110002</v>
      </c>
      <c r="C16" s="358">
        <v>1428970.2871110002</v>
      </c>
      <c r="D16" s="358" t="e">
        <v>#REF!</v>
      </c>
      <c r="E16" s="358">
        <v>5709.4012819999998</v>
      </c>
      <c r="F16" s="358">
        <v>1423260.8858290003</v>
      </c>
      <c r="G16" s="358">
        <v>1135989.1753660999</v>
      </c>
      <c r="H16" s="359">
        <v>0.7981594847977751</v>
      </c>
      <c r="I16" s="360">
        <v>287271.71046290034</v>
      </c>
      <c r="J16" s="358">
        <v>831564.26059782994</v>
      </c>
      <c r="K16" s="359">
        <v>0.58426692455155371</v>
      </c>
      <c r="L16" s="585">
        <v>0.46</v>
      </c>
      <c r="M16" s="358">
        <v>46827.740079870004</v>
      </c>
      <c r="N16" s="585">
        <v>0.17</v>
      </c>
      <c r="O16" s="773">
        <v>3.2901726272477769E-2</v>
      </c>
      <c r="P16" s="767" t="e">
        <v>#REF!</v>
      </c>
      <c r="R16" s="53"/>
    </row>
    <row r="17" spans="1:19" ht="38.25" hidden="1" customHeight="1" x14ac:dyDescent="0.25">
      <c r="A17" s="399" t="s">
        <v>278</v>
      </c>
      <c r="B17" s="318">
        <v>0</v>
      </c>
      <c r="C17" s="318">
        <v>0</v>
      </c>
      <c r="D17" s="319">
        <v>0</v>
      </c>
      <c r="E17" s="319">
        <v>0</v>
      </c>
      <c r="F17" s="318">
        <v>0</v>
      </c>
      <c r="G17" s="252">
        <v>0</v>
      </c>
      <c r="H17" s="51">
        <v>0</v>
      </c>
      <c r="I17" s="253">
        <v>0</v>
      </c>
      <c r="J17" s="251">
        <v>0</v>
      </c>
      <c r="K17" s="51">
        <v>0</v>
      </c>
      <c r="L17" s="51" t="s">
        <v>66</v>
      </c>
      <c r="M17" s="251">
        <v>0</v>
      </c>
      <c r="N17" s="78" t="s">
        <v>66</v>
      </c>
      <c r="O17" s="771">
        <v>0</v>
      </c>
      <c r="P17" s="765">
        <v>0</v>
      </c>
      <c r="R17" s="53"/>
    </row>
    <row r="18" spans="1:19" ht="44.25" hidden="1" customHeight="1" x14ac:dyDescent="0.25">
      <c r="A18" s="495" t="s">
        <v>307</v>
      </c>
      <c r="B18" s="358">
        <v>0</v>
      </c>
      <c r="C18" s="358">
        <v>0</v>
      </c>
      <c r="D18" s="358">
        <v>0</v>
      </c>
      <c r="E18" s="358">
        <v>0</v>
      </c>
      <c r="F18" s="358">
        <v>0</v>
      </c>
      <c r="G18" s="358">
        <v>0</v>
      </c>
      <c r="H18" s="359">
        <v>0</v>
      </c>
      <c r="I18" s="360">
        <v>0</v>
      </c>
      <c r="J18" s="358">
        <v>0</v>
      </c>
      <c r="K18" s="359">
        <v>0</v>
      </c>
      <c r="L18" s="359" t="s">
        <v>66</v>
      </c>
      <c r="M18" s="358">
        <v>0</v>
      </c>
      <c r="N18" s="359" t="s">
        <v>66</v>
      </c>
      <c r="O18" s="773">
        <v>0</v>
      </c>
      <c r="P18" s="767">
        <v>0</v>
      </c>
      <c r="R18" s="53"/>
    </row>
    <row r="19" spans="1:19" ht="29.25" customHeight="1" thickBot="1" x14ac:dyDescent="0.3">
      <c r="A19" s="402" t="s">
        <v>302</v>
      </c>
      <c r="B19" s="403">
        <v>1428970.2871110002</v>
      </c>
      <c r="C19" s="403">
        <v>1428970.2871110002</v>
      </c>
      <c r="D19" s="403" t="e">
        <v>#REF!</v>
      </c>
      <c r="E19" s="403">
        <v>5709.4012819999998</v>
      </c>
      <c r="F19" s="403">
        <v>1423260.8858290003</v>
      </c>
      <c r="G19" s="403">
        <v>1135989.1753660999</v>
      </c>
      <c r="H19" s="404">
        <v>0.7981594847977751</v>
      </c>
      <c r="I19" s="405">
        <v>287271.71046290034</v>
      </c>
      <c r="J19" s="403">
        <v>831564.26059782994</v>
      </c>
      <c r="K19" s="404">
        <v>0.58426692455155371</v>
      </c>
      <c r="L19" s="404">
        <v>0.46</v>
      </c>
      <c r="M19" s="403">
        <v>46827.740079870004</v>
      </c>
      <c r="N19" s="404">
        <v>0.17</v>
      </c>
      <c r="O19" s="774">
        <v>3.2901726272477769E-2</v>
      </c>
      <c r="P19" s="768" t="e">
        <v>#REF!</v>
      </c>
      <c r="S19" s="53"/>
    </row>
    <row r="20" spans="1:19" x14ac:dyDescent="0.25">
      <c r="A20" s="227" t="s">
        <v>548</v>
      </c>
      <c r="B20" s="227"/>
      <c r="C20" s="227"/>
      <c r="D20" s="577"/>
      <c r="E20" s="577"/>
      <c r="F20" s="227"/>
      <c r="G20" s="227"/>
      <c r="H20" s="227"/>
      <c r="I20" s="227"/>
      <c r="J20" s="577"/>
      <c r="K20" s="227"/>
      <c r="L20" s="227"/>
      <c r="M20" s="227"/>
      <c r="N20" s="227"/>
      <c r="O20" s="227"/>
      <c r="P20" s="504"/>
    </row>
    <row r="21" spans="1:19" s="123" customFormat="1" x14ac:dyDescent="0.25">
      <c r="B21" s="588"/>
      <c r="C21" s="588"/>
      <c r="D21" s="588"/>
      <c r="E21" s="588"/>
      <c r="F21" s="588"/>
      <c r="G21" s="588"/>
      <c r="H21" s="589"/>
      <c r="I21" s="589"/>
      <c r="J21" s="589"/>
      <c r="K21" s="589"/>
      <c r="L21" s="589"/>
      <c r="M21" s="589"/>
      <c r="N21" s="589"/>
      <c r="O21" s="588"/>
    </row>
    <row r="22" spans="1:19" s="123" customFormat="1" x14ac:dyDescent="0.25"/>
    <row r="23" spans="1:19" ht="29.25" customHeight="1" x14ac:dyDescent="0.25"/>
    <row r="24" spans="1:19" ht="23.25" customHeight="1" x14ac:dyDescent="0.25">
      <c r="D24" t="e">
        <v>#REF!</v>
      </c>
      <c r="F24" s="241"/>
      <c r="G24" s="241"/>
      <c r="H24" s="241"/>
      <c r="I24" s="241"/>
      <c r="J24" s="241"/>
    </row>
    <row r="25" spans="1:19" ht="23.25" customHeight="1" x14ac:dyDescent="0.25">
      <c r="B25" s="53"/>
      <c r="F25" s="241"/>
      <c r="G25" s="241"/>
      <c r="H25" s="241"/>
      <c r="I25" s="241"/>
      <c r="J25" s="241"/>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5"/>
  <sheetViews>
    <sheetView tabSelected="1" topLeftCell="G1" zoomScale="80" zoomScaleNormal="80" workbookViewId="0">
      <selection activeCell="R193" sqref="R1:R1048576"/>
    </sheetView>
  </sheetViews>
  <sheetFormatPr baseColWidth="10" defaultColWidth="9.140625" defaultRowHeight="15" x14ac:dyDescent="0.25"/>
  <cols>
    <col min="1" max="1" width="33.42578125" style="551" customWidth="1"/>
    <col min="2" max="2" width="28.85546875" style="613" customWidth="1"/>
    <col min="3" max="3" width="49.140625" style="549" customWidth="1"/>
    <col min="4" max="4" width="42.7109375" style="553" customWidth="1"/>
    <col min="5" max="5" width="17.42578125" style="53" customWidth="1"/>
    <col min="6" max="6" width="18" customWidth="1"/>
    <col min="7" max="7" width="17.7109375" customWidth="1"/>
    <col min="8" max="8" width="22.5703125" customWidth="1"/>
    <col min="9" max="9" width="15.140625" customWidth="1"/>
    <col min="10" max="10" width="12.140625" style="271" customWidth="1"/>
    <col min="11" max="11" width="19.7109375" customWidth="1"/>
    <col min="12" max="12" width="18.42578125" customWidth="1"/>
    <col min="13" max="13" width="17.7109375" style="555" customWidth="1"/>
    <col min="14" max="14" width="20.5703125" style="237" customWidth="1"/>
    <col min="15" max="15" width="15.85546875" style="123" customWidth="1"/>
    <col min="16" max="16" width="11.85546875" style="237" customWidth="1"/>
    <col min="17" max="17" width="11.85546875" style="123" hidden="1" customWidth="1"/>
    <col min="18" max="18" width="17.85546875" style="836" customWidth="1"/>
    <col min="19" max="19" width="26.28515625" style="836" customWidth="1"/>
  </cols>
  <sheetData>
    <row r="2" spans="1:19" ht="26.25" customHeight="1" x14ac:dyDescent="0.25">
      <c r="A2" s="990" t="s">
        <v>230</v>
      </c>
      <c r="B2" s="991"/>
      <c r="C2" s="991"/>
      <c r="D2" s="991"/>
      <c r="E2" s="991"/>
      <c r="F2" s="991"/>
      <c r="G2" s="991"/>
      <c r="H2" s="991"/>
      <c r="I2" s="991"/>
      <c r="J2" s="991"/>
      <c r="K2" s="991"/>
      <c r="L2" s="991"/>
      <c r="M2" s="992"/>
      <c r="N2" s="991"/>
      <c r="O2" s="991"/>
      <c r="P2" s="991"/>
      <c r="Q2" s="991"/>
    </row>
    <row r="3" spans="1:19" ht="21.75" customHeight="1" x14ac:dyDescent="0.25">
      <c r="A3" s="520"/>
      <c r="B3" s="614"/>
      <c r="C3" s="500"/>
      <c r="D3" s="552"/>
      <c r="E3" s="537"/>
      <c r="F3" s="536"/>
      <c r="G3" s="536"/>
      <c r="H3" s="536"/>
      <c r="I3" s="536"/>
      <c r="J3" s="536"/>
      <c r="K3" s="536"/>
      <c r="L3" s="536"/>
      <c r="M3" s="554"/>
      <c r="N3" s="536"/>
      <c r="O3" s="538"/>
      <c r="P3" s="536"/>
      <c r="Q3" s="538"/>
    </row>
    <row r="4" spans="1:19" ht="29.25" customHeight="1" x14ac:dyDescent="0.25">
      <c r="A4" s="993">
        <v>46112</v>
      </c>
      <c r="B4" s="994"/>
      <c r="C4" s="994"/>
      <c r="D4" s="994"/>
      <c r="E4" s="994"/>
      <c r="F4" s="994"/>
      <c r="G4" s="994"/>
      <c r="H4" s="994"/>
      <c r="I4" s="994"/>
      <c r="J4" s="994"/>
      <c r="K4" s="994"/>
      <c r="L4" s="994"/>
      <c r="M4" s="995"/>
      <c r="N4" s="994"/>
      <c r="O4" s="994"/>
      <c r="P4" s="994"/>
      <c r="Q4" s="994"/>
    </row>
    <row r="5" spans="1:19" ht="14.25" customHeight="1" thickBot="1" x14ac:dyDescent="0.3">
      <c r="A5" s="996"/>
      <c r="B5" s="997"/>
      <c r="C5" s="997"/>
      <c r="D5" s="997"/>
      <c r="E5" s="997"/>
      <c r="F5" s="997"/>
      <c r="G5" s="997"/>
      <c r="H5" s="997"/>
      <c r="I5" s="997"/>
      <c r="J5" s="997"/>
      <c r="K5" s="997"/>
      <c r="L5" s="997"/>
      <c r="M5" s="998"/>
      <c r="N5" s="997"/>
      <c r="O5" s="997"/>
      <c r="P5" s="997"/>
      <c r="Q5" s="997"/>
    </row>
    <row r="6" spans="1:19" s="237" customFormat="1" ht="68.25" customHeight="1" thickBot="1" x14ac:dyDescent="0.3">
      <c r="A6" s="497" t="s">
        <v>6</v>
      </c>
      <c r="B6" s="514" t="s">
        <v>7</v>
      </c>
      <c r="C6" s="496" t="s">
        <v>517</v>
      </c>
      <c r="D6" s="498" t="s">
        <v>475</v>
      </c>
      <c r="E6" s="513" t="s">
        <v>93</v>
      </c>
      <c r="F6" s="498" t="s">
        <v>170</v>
      </c>
      <c r="G6" s="498" t="s">
        <v>515</v>
      </c>
      <c r="H6" s="498" t="s">
        <v>516</v>
      </c>
      <c r="I6" s="498" t="s">
        <v>24</v>
      </c>
      <c r="J6" s="499" t="s">
        <v>362</v>
      </c>
      <c r="K6" s="498" t="s">
        <v>174</v>
      </c>
      <c r="L6" s="498" t="s">
        <v>172</v>
      </c>
      <c r="M6" s="498" t="s">
        <v>25</v>
      </c>
      <c r="N6" s="498" t="s">
        <v>43</v>
      </c>
      <c r="O6" s="498" t="s">
        <v>79</v>
      </c>
      <c r="P6" s="515" t="s">
        <v>294</v>
      </c>
      <c r="Q6" s="515" t="s">
        <v>28</v>
      </c>
      <c r="R6" s="837"/>
      <c r="S6" s="837"/>
    </row>
    <row r="7" spans="1:19" ht="69.75" customHeight="1" x14ac:dyDescent="0.25">
      <c r="A7" s="999" t="s">
        <v>324</v>
      </c>
      <c r="B7" s="749" t="s">
        <v>132</v>
      </c>
      <c r="C7" s="540" t="s">
        <v>313</v>
      </c>
      <c r="D7" s="49" t="s">
        <v>313</v>
      </c>
      <c r="E7" s="616">
        <v>29933</v>
      </c>
      <c r="F7" s="617">
        <v>29933</v>
      </c>
      <c r="G7" s="617">
        <v>5709.4012819999998</v>
      </c>
      <c r="H7" s="617">
        <v>24223.598718000001</v>
      </c>
      <c r="I7" s="618">
        <v>16756.265939000001</v>
      </c>
      <c r="J7" s="619">
        <v>0.69173313734547637</v>
      </c>
      <c r="K7" s="617">
        <v>3362.9749810000012</v>
      </c>
      <c r="L7" s="616">
        <v>7467.3327790000003</v>
      </c>
      <c r="M7" s="616">
        <v>13393.290958</v>
      </c>
      <c r="N7" s="619">
        <v>0.55290261013314057</v>
      </c>
      <c r="O7" s="617">
        <v>902.46280316000002</v>
      </c>
      <c r="P7" s="619">
        <v>3.7255521512969937E-2</v>
      </c>
      <c r="Q7" s="795" t="e">
        <v>#REF!</v>
      </c>
      <c r="R7" s="838"/>
    </row>
    <row r="8" spans="1:19" s="779" customFormat="1" ht="74.25" customHeight="1" x14ac:dyDescent="0.25">
      <c r="A8" s="1000"/>
      <c r="B8" s="787" t="s">
        <v>129</v>
      </c>
      <c r="C8" s="776" t="s">
        <v>312</v>
      </c>
      <c r="D8" s="788" t="s">
        <v>312</v>
      </c>
      <c r="E8" s="777">
        <v>10615.530199999999</v>
      </c>
      <c r="F8" s="777">
        <v>10615.530199999999</v>
      </c>
      <c r="G8" s="778">
        <v>0</v>
      </c>
      <c r="H8" s="778">
        <v>10615.530199999999</v>
      </c>
      <c r="I8" s="778">
        <v>365.53019999999998</v>
      </c>
      <c r="J8" s="619">
        <v>3.4433532109399492E-2</v>
      </c>
      <c r="K8" s="778">
        <v>302.53019999999998</v>
      </c>
      <c r="L8" s="778">
        <v>10250</v>
      </c>
      <c r="M8" s="778">
        <v>63</v>
      </c>
      <c r="N8" s="619">
        <v>5.9347012172788136E-3</v>
      </c>
      <c r="O8" s="777">
        <v>9.9</v>
      </c>
      <c r="P8" s="619">
        <v>9.3259590557238502E-4</v>
      </c>
      <c r="Q8" s="808">
        <v>9.9</v>
      </c>
      <c r="R8" s="838"/>
      <c r="S8" s="836"/>
    </row>
    <row r="9" spans="1:19" ht="24.75" customHeight="1" x14ac:dyDescent="0.25">
      <c r="A9" s="1000"/>
      <c r="B9" s="945" t="s">
        <v>47</v>
      </c>
      <c r="C9" s="946"/>
      <c r="D9" s="947"/>
      <c r="E9" s="622">
        <v>40548.530200000001</v>
      </c>
      <c r="F9" s="622">
        <v>40548.530200000001</v>
      </c>
      <c r="G9" s="622">
        <v>5709.4012819999998</v>
      </c>
      <c r="H9" s="622">
        <v>34839.128918000002</v>
      </c>
      <c r="I9" s="622">
        <v>17121.796139000002</v>
      </c>
      <c r="J9" s="624">
        <v>0.49145304922230265</v>
      </c>
      <c r="K9" s="623">
        <v>3665.5051810000014</v>
      </c>
      <c r="L9" s="622">
        <v>17717.332779</v>
      </c>
      <c r="M9" s="622">
        <v>13456.290958</v>
      </c>
      <c r="N9" s="624">
        <v>0.38624074068188502</v>
      </c>
      <c r="O9" s="623">
        <v>912.36280316</v>
      </c>
      <c r="P9" s="624">
        <v>2.6187876433633166E-2</v>
      </c>
      <c r="Q9" s="797" t="e">
        <v>#REF!</v>
      </c>
    </row>
    <row r="10" spans="1:19" s="779" customFormat="1" ht="94.5" customHeight="1" x14ac:dyDescent="0.25">
      <c r="A10" s="1000"/>
      <c r="B10" s="749" t="s">
        <v>526</v>
      </c>
      <c r="C10" s="540" t="s">
        <v>532</v>
      </c>
      <c r="D10" s="875" t="s">
        <v>509</v>
      </c>
      <c r="E10" s="777">
        <v>600</v>
      </c>
      <c r="F10" s="778">
        <v>600</v>
      </c>
      <c r="G10" s="778">
        <v>0</v>
      </c>
      <c r="H10" s="778">
        <v>600</v>
      </c>
      <c r="I10" s="780">
        <v>0</v>
      </c>
      <c r="J10" s="619">
        <v>0</v>
      </c>
      <c r="K10" s="778">
        <v>0</v>
      </c>
      <c r="L10" s="777">
        <v>600</v>
      </c>
      <c r="M10" s="777">
        <v>0</v>
      </c>
      <c r="N10" s="619">
        <v>0</v>
      </c>
      <c r="O10" s="778">
        <v>0</v>
      </c>
      <c r="P10" s="619">
        <v>0</v>
      </c>
      <c r="Q10" s="808" t="e">
        <v>#REF!</v>
      </c>
      <c r="R10" s="843"/>
      <c r="S10" s="836"/>
    </row>
    <row r="11" spans="1:19" s="779" customFormat="1" ht="149.25" customHeight="1" x14ac:dyDescent="0.25">
      <c r="A11" s="1000"/>
      <c r="B11" s="749" t="s">
        <v>528</v>
      </c>
      <c r="C11" s="540" t="s">
        <v>512</v>
      </c>
      <c r="D11" s="875" t="s">
        <v>541</v>
      </c>
      <c r="E11" s="777">
        <v>5000</v>
      </c>
      <c r="F11" s="778">
        <v>5000</v>
      </c>
      <c r="G11" s="778">
        <v>0</v>
      </c>
      <c r="H11" s="778">
        <v>5000</v>
      </c>
      <c r="I11" s="780">
        <v>0</v>
      </c>
      <c r="J11" s="619">
        <v>0</v>
      </c>
      <c r="K11" s="778">
        <v>0</v>
      </c>
      <c r="L11" s="777">
        <v>5000</v>
      </c>
      <c r="M11" s="777">
        <v>0</v>
      </c>
      <c r="N11" s="619">
        <v>0</v>
      </c>
      <c r="O11" s="778">
        <v>0</v>
      </c>
      <c r="P11" s="619">
        <v>0</v>
      </c>
      <c r="Q11" s="808"/>
      <c r="R11" s="836"/>
      <c r="S11" s="836"/>
    </row>
    <row r="12" spans="1:19" s="779" customFormat="1" ht="125.25" customHeight="1" x14ac:dyDescent="0.25">
      <c r="A12" s="1000"/>
      <c r="B12" s="749" t="s">
        <v>529</v>
      </c>
      <c r="C12" s="540" t="s">
        <v>512</v>
      </c>
      <c r="D12" s="875" t="s">
        <v>537</v>
      </c>
      <c r="E12" s="777">
        <v>1000</v>
      </c>
      <c r="F12" s="778">
        <v>1000</v>
      </c>
      <c r="G12" s="778">
        <v>0</v>
      </c>
      <c r="H12" s="778">
        <v>1000</v>
      </c>
      <c r="I12" s="780">
        <v>0</v>
      </c>
      <c r="J12" s="619">
        <v>0</v>
      </c>
      <c r="K12" s="778">
        <v>0</v>
      </c>
      <c r="L12" s="777">
        <v>1000</v>
      </c>
      <c r="M12" s="777">
        <v>0</v>
      </c>
      <c r="N12" s="619">
        <v>0</v>
      </c>
      <c r="O12" s="778">
        <v>0</v>
      </c>
      <c r="P12" s="619">
        <v>0</v>
      </c>
      <c r="Q12" s="808"/>
      <c r="R12" s="876"/>
      <c r="S12" s="839"/>
    </row>
    <row r="13" spans="1:19" s="779" customFormat="1" ht="116.25" customHeight="1" x14ac:dyDescent="0.25">
      <c r="A13" s="1000"/>
      <c r="B13" s="749" t="s">
        <v>531</v>
      </c>
      <c r="C13" s="540" t="s">
        <v>512</v>
      </c>
      <c r="D13" s="875" t="s">
        <v>535</v>
      </c>
      <c r="E13" s="777">
        <v>400</v>
      </c>
      <c r="F13" s="778">
        <v>400</v>
      </c>
      <c r="G13" s="778">
        <v>0</v>
      </c>
      <c r="H13" s="778">
        <v>400</v>
      </c>
      <c r="I13" s="780">
        <v>0</v>
      </c>
      <c r="J13" s="619">
        <v>0</v>
      </c>
      <c r="K13" s="778">
        <v>0</v>
      </c>
      <c r="L13" s="777">
        <v>400</v>
      </c>
      <c r="M13" s="777">
        <v>0</v>
      </c>
      <c r="N13" s="619">
        <v>0</v>
      </c>
      <c r="O13" s="778">
        <v>0</v>
      </c>
      <c r="P13" s="619">
        <v>0</v>
      </c>
      <c r="Q13" s="808"/>
      <c r="R13" s="836"/>
      <c r="S13" s="839"/>
    </row>
    <row r="14" spans="1:19" ht="19.5" x14ac:dyDescent="0.25">
      <c r="A14" s="1000"/>
      <c r="B14" s="951" t="s">
        <v>81</v>
      </c>
      <c r="C14" s="952"/>
      <c r="D14" s="953"/>
      <c r="E14" s="622">
        <v>7000</v>
      </c>
      <c r="F14" s="622">
        <v>7000</v>
      </c>
      <c r="G14" s="622">
        <v>0</v>
      </c>
      <c r="H14" s="622">
        <v>7000</v>
      </c>
      <c r="I14" s="622">
        <v>0</v>
      </c>
      <c r="J14" s="624">
        <v>0</v>
      </c>
      <c r="K14" s="622">
        <v>0</v>
      </c>
      <c r="L14" s="622">
        <v>7000</v>
      </c>
      <c r="M14" s="622">
        <v>0</v>
      </c>
      <c r="N14" s="624">
        <v>0</v>
      </c>
      <c r="O14" s="622">
        <v>0</v>
      </c>
      <c r="P14" s="624">
        <v>0</v>
      </c>
      <c r="Q14" s="798" t="e">
        <v>#REF!</v>
      </c>
      <c r="R14" s="843"/>
    </row>
    <row r="15" spans="1:19" ht="27.75" customHeight="1" x14ac:dyDescent="0.25">
      <c r="A15" s="1000"/>
      <c r="B15" s="948" t="s">
        <v>284</v>
      </c>
      <c r="C15" s="949"/>
      <c r="D15" s="950"/>
      <c r="E15" s="622">
        <v>47548.530200000001</v>
      </c>
      <c r="F15" s="622">
        <v>47548.530200000001</v>
      </c>
      <c r="G15" s="622">
        <v>5709.4012819999998</v>
      </c>
      <c r="H15" s="622">
        <v>41839.128918000002</v>
      </c>
      <c r="I15" s="622">
        <v>17121.796139000002</v>
      </c>
      <c r="J15" s="624">
        <v>0.40922926891132944</v>
      </c>
      <c r="K15" s="622">
        <v>3665.5051810000014</v>
      </c>
      <c r="L15" s="622">
        <v>24717.332779</v>
      </c>
      <c r="M15" s="622">
        <v>13456.290958</v>
      </c>
      <c r="N15" s="624">
        <v>0.3216197685275145</v>
      </c>
      <c r="O15" s="623">
        <v>912.36280316</v>
      </c>
      <c r="P15" s="624">
        <v>2.1806448335674692E-2</v>
      </c>
      <c r="Q15" s="798" t="e">
        <v>#REF!</v>
      </c>
      <c r="R15" s="843"/>
    </row>
    <row r="16" spans="1:19" ht="30.75" customHeight="1" x14ac:dyDescent="0.25">
      <c r="A16" s="1000"/>
      <c r="B16" s="954" t="s">
        <v>278</v>
      </c>
      <c r="C16" s="955"/>
      <c r="D16" s="956"/>
      <c r="E16" s="626">
        <v>0</v>
      </c>
      <c r="F16" s="627">
        <v>0</v>
      </c>
      <c r="G16" s="627">
        <v>0</v>
      </c>
      <c r="H16" s="627">
        <v>0</v>
      </c>
      <c r="I16" s="627">
        <v>0</v>
      </c>
      <c r="J16" s="628">
        <v>0</v>
      </c>
      <c r="K16" s="627">
        <v>0</v>
      </c>
      <c r="L16" s="626">
        <v>0</v>
      </c>
      <c r="M16" s="626">
        <v>0</v>
      </c>
      <c r="N16" s="628">
        <v>0</v>
      </c>
      <c r="O16" s="623">
        <v>0</v>
      </c>
      <c r="P16" s="624">
        <v>0</v>
      </c>
      <c r="Q16" s="798">
        <v>0</v>
      </c>
    </row>
    <row r="17" spans="1:19" ht="30" customHeight="1" thickBot="1" x14ac:dyDescent="0.3">
      <c r="A17" s="1001"/>
      <c r="B17" s="979" t="s">
        <v>69</v>
      </c>
      <c r="C17" s="980"/>
      <c r="D17" s="981"/>
      <c r="E17" s="629">
        <v>47548.530200000001</v>
      </c>
      <c r="F17" s="629">
        <v>47548.530200000001</v>
      </c>
      <c r="G17" s="629">
        <v>5709.4012819999998</v>
      </c>
      <c r="H17" s="629">
        <v>41839.128918000002</v>
      </c>
      <c r="I17" s="629">
        <v>17121.796139000002</v>
      </c>
      <c r="J17" s="631">
        <v>0.40922926891132944</v>
      </c>
      <c r="K17" s="630">
        <v>3665.5051810000014</v>
      </c>
      <c r="L17" s="630">
        <v>24717.332779</v>
      </c>
      <c r="M17" s="630">
        <v>13456.290958</v>
      </c>
      <c r="N17" s="631">
        <v>0.3216197685275145</v>
      </c>
      <c r="O17" s="630">
        <v>912.36280316</v>
      </c>
      <c r="P17" s="631">
        <v>2.1806448335674692E-2</v>
      </c>
      <c r="Q17" s="799" t="e">
        <v>#REF!</v>
      </c>
    </row>
    <row r="18" spans="1:19" ht="21" customHeight="1" thickBot="1" x14ac:dyDescent="0.3">
      <c r="A18" s="961" t="s">
        <v>548</v>
      </c>
      <c r="B18" s="961"/>
      <c r="C18" s="961"/>
      <c r="D18" s="961"/>
      <c r="E18" s="961"/>
      <c r="F18" s="961"/>
      <c r="G18" s="961"/>
      <c r="H18" s="961"/>
      <c r="I18" s="961"/>
      <c r="J18" s="961"/>
      <c r="K18" s="961"/>
      <c r="L18" s="961"/>
      <c r="M18" s="961"/>
      <c r="N18" s="961"/>
      <c r="O18" s="961"/>
      <c r="P18" s="961"/>
    </row>
    <row r="19" spans="1:19" s="237" customFormat="1" ht="68.25" customHeight="1" x14ac:dyDescent="0.25">
      <c r="A19" s="497" t="s">
        <v>6</v>
      </c>
      <c r="B19" s="514" t="s">
        <v>7</v>
      </c>
      <c r="C19" s="496" t="s">
        <v>517</v>
      </c>
      <c r="D19" s="498" t="s">
        <v>475</v>
      </c>
      <c r="E19" s="513" t="s">
        <v>93</v>
      </c>
      <c r="F19" s="498" t="s">
        <v>170</v>
      </c>
      <c r="G19" s="498" t="s">
        <v>515</v>
      </c>
      <c r="H19" s="498" t="s">
        <v>516</v>
      </c>
      <c r="I19" s="498" t="s">
        <v>24</v>
      </c>
      <c r="J19" s="499" t="s">
        <v>362</v>
      </c>
      <c r="K19" s="498" t="s">
        <v>174</v>
      </c>
      <c r="L19" s="498" t="s">
        <v>172</v>
      </c>
      <c r="M19" s="498" t="s">
        <v>25</v>
      </c>
      <c r="N19" s="498" t="s">
        <v>43</v>
      </c>
      <c r="O19" s="498" t="s">
        <v>79</v>
      </c>
      <c r="P19" s="515" t="s">
        <v>294</v>
      </c>
      <c r="Q19" s="800" t="s">
        <v>28</v>
      </c>
      <c r="R19" s="837"/>
      <c r="S19" s="837"/>
    </row>
    <row r="20" spans="1:19" s="779" customFormat="1" ht="60" x14ac:dyDescent="0.25">
      <c r="A20" s="1002" t="s">
        <v>325</v>
      </c>
      <c r="B20" s="878" t="s">
        <v>116</v>
      </c>
      <c r="C20" s="879" t="s">
        <v>315</v>
      </c>
      <c r="D20" s="892" t="s">
        <v>117</v>
      </c>
      <c r="E20" s="881">
        <v>7450</v>
      </c>
      <c r="F20" s="781">
        <v>7450</v>
      </c>
      <c r="G20" s="781">
        <v>0</v>
      </c>
      <c r="H20" s="781">
        <v>7450</v>
      </c>
      <c r="I20" s="778">
        <v>0</v>
      </c>
      <c r="J20" s="675">
        <v>0</v>
      </c>
      <c r="K20" s="781">
        <v>0</v>
      </c>
      <c r="L20" s="881">
        <v>7450</v>
      </c>
      <c r="M20" s="881">
        <v>0</v>
      </c>
      <c r="N20" s="619">
        <v>0</v>
      </c>
      <c r="O20" s="881">
        <v>0</v>
      </c>
      <c r="P20" s="619">
        <v>0</v>
      </c>
      <c r="Q20" s="882" t="e">
        <v>#REF!</v>
      </c>
      <c r="R20" s="836"/>
      <c r="S20" s="836"/>
    </row>
    <row r="21" spans="1:19" s="779" customFormat="1" ht="60" x14ac:dyDescent="0.25">
      <c r="A21" s="1003"/>
      <c r="B21" s="787" t="s">
        <v>135</v>
      </c>
      <c r="C21" s="776" t="s">
        <v>315</v>
      </c>
      <c r="D21" s="788" t="s">
        <v>314</v>
      </c>
      <c r="E21" s="777">
        <v>9716</v>
      </c>
      <c r="F21" s="778">
        <v>9716</v>
      </c>
      <c r="G21" s="778">
        <v>0</v>
      </c>
      <c r="H21" s="778">
        <v>9716</v>
      </c>
      <c r="I21" s="778">
        <v>0</v>
      </c>
      <c r="J21" s="619">
        <v>0</v>
      </c>
      <c r="K21" s="781">
        <v>0</v>
      </c>
      <c r="L21" s="777">
        <v>9716</v>
      </c>
      <c r="M21" s="777">
        <v>0</v>
      </c>
      <c r="N21" s="619">
        <v>0</v>
      </c>
      <c r="O21" s="777">
        <v>0</v>
      </c>
      <c r="P21" s="619">
        <v>0</v>
      </c>
      <c r="Q21" s="877" t="e">
        <v>#REF!</v>
      </c>
      <c r="R21" s="836"/>
      <c r="S21" s="836"/>
    </row>
    <row r="22" spans="1:19" s="779" customFormat="1" ht="60" x14ac:dyDescent="0.25">
      <c r="A22" s="1003"/>
      <c r="B22" s="787" t="s">
        <v>134</v>
      </c>
      <c r="C22" s="776" t="s">
        <v>314</v>
      </c>
      <c r="D22" s="788" t="s">
        <v>314</v>
      </c>
      <c r="E22" s="777">
        <v>80033</v>
      </c>
      <c r="F22" s="778">
        <v>80033</v>
      </c>
      <c r="G22" s="778">
        <v>0</v>
      </c>
      <c r="H22" s="778">
        <v>80033</v>
      </c>
      <c r="I22" s="778">
        <v>39608.356493809995</v>
      </c>
      <c r="J22" s="619">
        <v>0.49490030979483457</v>
      </c>
      <c r="K22" s="781">
        <v>3814.4607923099975</v>
      </c>
      <c r="L22" s="777">
        <v>40424.643506190005</v>
      </c>
      <c r="M22" s="777">
        <v>35793.895701499998</v>
      </c>
      <c r="N22" s="619">
        <v>0.44723921009458595</v>
      </c>
      <c r="O22" s="777">
        <v>1767.5650205100001</v>
      </c>
      <c r="P22" s="619">
        <v>2.2085452507215775E-2</v>
      </c>
      <c r="Q22" s="877" t="e">
        <v>#REF!</v>
      </c>
      <c r="R22" s="836"/>
      <c r="S22" s="836"/>
    </row>
    <row r="23" spans="1:19" s="779" customFormat="1" ht="45" x14ac:dyDescent="0.25">
      <c r="A23" s="1003"/>
      <c r="B23" s="787" t="s">
        <v>129</v>
      </c>
      <c r="C23" s="776" t="s">
        <v>312</v>
      </c>
      <c r="D23" s="788" t="s">
        <v>312</v>
      </c>
      <c r="E23" s="777">
        <v>13028.1507</v>
      </c>
      <c r="F23" s="778">
        <v>13028.1507</v>
      </c>
      <c r="G23" s="778">
        <v>0</v>
      </c>
      <c r="H23" s="778">
        <v>13028.1507</v>
      </c>
      <c r="I23" s="778">
        <v>0</v>
      </c>
      <c r="J23" s="619">
        <v>0</v>
      </c>
      <c r="K23" s="781">
        <v>0</v>
      </c>
      <c r="L23" s="777">
        <v>13028.1507</v>
      </c>
      <c r="M23" s="777">
        <v>0</v>
      </c>
      <c r="N23" s="619">
        <v>0</v>
      </c>
      <c r="O23" s="777">
        <v>0</v>
      </c>
      <c r="P23" s="619">
        <v>0</v>
      </c>
      <c r="Q23" s="877">
        <v>0</v>
      </c>
      <c r="R23" s="836"/>
      <c r="S23" s="836"/>
    </row>
    <row r="24" spans="1:19" ht="19.5" x14ac:dyDescent="0.25">
      <c r="A24" s="1003"/>
      <c r="B24" s="945" t="s">
        <v>47</v>
      </c>
      <c r="C24" s="946"/>
      <c r="D24" s="947"/>
      <c r="E24" s="622">
        <v>110227.1507</v>
      </c>
      <c r="F24" s="623">
        <v>110227.1507</v>
      </c>
      <c r="G24" s="623">
        <v>0</v>
      </c>
      <c r="H24" s="623">
        <v>110227.1507</v>
      </c>
      <c r="I24" s="623">
        <v>39608.356493809995</v>
      </c>
      <c r="J24" s="624">
        <v>0.35933394125019325</v>
      </c>
      <c r="K24" s="623">
        <v>3814.4607923099975</v>
      </c>
      <c r="L24" s="622">
        <v>70618.79420619001</v>
      </c>
      <c r="M24" s="622">
        <v>35793.895701499998</v>
      </c>
      <c r="N24" s="624">
        <v>0.32472848544292454</v>
      </c>
      <c r="O24" s="622">
        <v>1767.5650205100001</v>
      </c>
      <c r="P24" s="624">
        <v>1.6035659175484794E-2</v>
      </c>
      <c r="Q24" s="798" t="e">
        <v>#REF!</v>
      </c>
    </row>
    <row r="25" spans="1:19" s="231" customFormat="1" ht="60" x14ac:dyDescent="0.25">
      <c r="A25" s="1003"/>
      <c r="B25" s="787" t="s">
        <v>414</v>
      </c>
      <c r="C25" s="776" t="s">
        <v>415</v>
      </c>
      <c r="D25" s="788" t="s">
        <v>542</v>
      </c>
      <c r="E25" s="777">
        <v>40005</v>
      </c>
      <c r="F25" s="778">
        <v>40005</v>
      </c>
      <c r="G25" s="618">
        <v>0</v>
      </c>
      <c r="H25" s="618">
        <v>40005</v>
      </c>
      <c r="I25" s="618">
        <v>3000</v>
      </c>
      <c r="J25" s="621">
        <v>7.4990626171728539E-2</v>
      </c>
      <c r="K25" s="618">
        <v>3000</v>
      </c>
      <c r="L25" s="620">
        <v>37005</v>
      </c>
      <c r="M25" s="620">
        <v>0</v>
      </c>
      <c r="N25" s="621">
        <v>0</v>
      </c>
      <c r="O25" s="620">
        <v>0</v>
      </c>
      <c r="P25" s="621">
        <v>0</v>
      </c>
      <c r="Q25" s="801" t="e">
        <v>#REF!</v>
      </c>
      <c r="R25" s="836"/>
      <c r="S25" s="836"/>
    </row>
    <row r="26" spans="1:19" ht="75" x14ac:dyDescent="0.25">
      <c r="A26" s="1003"/>
      <c r="B26" s="787" t="s">
        <v>416</v>
      </c>
      <c r="C26" s="776" t="s">
        <v>415</v>
      </c>
      <c r="D26" s="788" t="s">
        <v>543</v>
      </c>
      <c r="E26" s="777">
        <v>10000</v>
      </c>
      <c r="F26" s="778">
        <v>10000</v>
      </c>
      <c r="G26" s="618">
        <v>0</v>
      </c>
      <c r="H26" s="617">
        <v>10000</v>
      </c>
      <c r="I26" s="618">
        <v>0</v>
      </c>
      <c r="J26" s="619">
        <v>0</v>
      </c>
      <c r="K26" s="618">
        <v>0</v>
      </c>
      <c r="L26" s="616">
        <v>10000</v>
      </c>
      <c r="M26" s="620">
        <v>0</v>
      </c>
      <c r="N26" s="619">
        <v>0</v>
      </c>
      <c r="O26" s="620">
        <v>0</v>
      </c>
      <c r="P26" s="619">
        <v>0</v>
      </c>
      <c r="Q26" s="802" t="e">
        <v>#REF!</v>
      </c>
    </row>
    <row r="27" spans="1:19" ht="75" x14ac:dyDescent="0.25">
      <c r="A27" s="1003"/>
      <c r="B27" s="787" t="s">
        <v>417</v>
      </c>
      <c r="C27" s="776" t="s">
        <v>415</v>
      </c>
      <c r="D27" s="788" t="s">
        <v>479</v>
      </c>
      <c r="E27" s="777">
        <v>400</v>
      </c>
      <c r="F27" s="778">
        <v>400</v>
      </c>
      <c r="G27" s="618">
        <v>0</v>
      </c>
      <c r="H27" s="617">
        <v>400</v>
      </c>
      <c r="I27" s="618">
        <v>0</v>
      </c>
      <c r="J27" s="619">
        <v>0</v>
      </c>
      <c r="K27" s="618">
        <v>0</v>
      </c>
      <c r="L27" s="616">
        <v>400</v>
      </c>
      <c r="M27" s="620">
        <v>0</v>
      </c>
      <c r="N27" s="619">
        <v>0</v>
      </c>
      <c r="O27" s="620">
        <v>0</v>
      </c>
      <c r="P27" s="619">
        <v>0</v>
      </c>
      <c r="Q27" s="802" t="e">
        <v>#REF!</v>
      </c>
    </row>
    <row r="28" spans="1:19" ht="75" x14ac:dyDescent="0.25">
      <c r="A28" s="1003"/>
      <c r="B28" s="787" t="s">
        <v>418</v>
      </c>
      <c r="C28" s="776" t="s">
        <v>415</v>
      </c>
      <c r="D28" s="788" t="s">
        <v>479</v>
      </c>
      <c r="E28" s="777">
        <v>10000</v>
      </c>
      <c r="F28" s="778">
        <v>10000</v>
      </c>
      <c r="G28" s="618">
        <v>0</v>
      </c>
      <c r="H28" s="617">
        <v>10000</v>
      </c>
      <c r="I28" s="618">
        <v>0</v>
      </c>
      <c r="J28" s="619">
        <v>0</v>
      </c>
      <c r="K28" s="618">
        <v>0</v>
      </c>
      <c r="L28" s="616">
        <v>10000</v>
      </c>
      <c r="M28" s="620">
        <v>0</v>
      </c>
      <c r="N28" s="619">
        <v>0</v>
      </c>
      <c r="O28" s="620">
        <v>0</v>
      </c>
      <c r="P28" s="619">
        <v>0</v>
      </c>
      <c r="Q28" s="802" t="e">
        <v>#REF!</v>
      </c>
    </row>
    <row r="29" spans="1:19" ht="45" x14ac:dyDescent="0.25">
      <c r="A29" s="1003"/>
      <c r="B29" s="787" t="s">
        <v>508</v>
      </c>
      <c r="C29" s="776" t="s">
        <v>429</v>
      </c>
      <c r="D29" s="788" t="s">
        <v>544</v>
      </c>
      <c r="E29" s="777">
        <v>300</v>
      </c>
      <c r="F29" s="778">
        <v>300</v>
      </c>
      <c r="G29" s="618">
        <v>0</v>
      </c>
      <c r="H29" s="617">
        <v>300</v>
      </c>
      <c r="I29" s="618">
        <v>0</v>
      </c>
      <c r="J29" s="619">
        <v>0</v>
      </c>
      <c r="K29" s="618">
        <v>0</v>
      </c>
      <c r="L29" s="616">
        <v>300</v>
      </c>
      <c r="M29" s="620">
        <v>0</v>
      </c>
      <c r="N29" s="619">
        <v>0</v>
      </c>
      <c r="O29" s="620">
        <v>0</v>
      </c>
      <c r="P29" s="619">
        <v>0</v>
      </c>
      <c r="Q29" s="802"/>
    </row>
    <row r="30" spans="1:19" s="779" customFormat="1" ht="28.5" customHeight="1" x14ac:dyDescent="0.25">
      <c r="A30" s="1003"/>
      <c r="B30" s="787" t="s">
        <v>527</v>
      </c>
      <c r="C30" s="776" t="s">
        <v>532</v>
      </c>
      <c r="D30" s="788" t="s">
        <v>545</v>
      </c>
      <c r="E30" s="777">
        <v>200</v>
      </c>
      <c r="F30" s="778">
        <v>200</v>
      </c>
      <c r="G30" s="618">
        <v>0</v>
      </c>
      <c r="H30" s="617">
        <v>200</v>
      </c>
      <c r="I30" s="618">
        <v>0</v>
      </c>
      <c r="J30" s="619">
        <v>0</v>
      </c>
      <c r="K30" s="618">
        <v>0</v>
      </c>
      <c r="L30" s="777">
        <v>200</v>
      </c>
      <c r="M30" s="620">
        <v>0</v>
      </c>
      <c r="N30" s="619">
        <v>0</v>
      </c>
      <c r="O30" s="620">
        <v>0</v>
      </c>
      <c r="P30" s="619">
        <v>0</v>
      </c>
      <c r="Q30" s="877"/>
      <c r="R30" s="862"/>
      <c r="S30" s="839"/>
    </row>
    <row r="31" spans="1:19" ht="19.5" x14ac:dyDescent="0.25">
      <c r="A31" s="1003"/>
      <c r="B31" s="982" t="s">
        <v>81</v>
      </c>
      <c r="C31" s="983"/>
      <c r="D31" s="984"/>
      <c r="E31" s="635">
        <v>60905</v>
      </c>
      <c r="F31" s="636">
        <v>60905</v>
      </c>
      <c r="G31" s="636">
        <v>0</v>
      </c>
      <c r="H31" s="636">
        <v>60905</v>
      </c>
      <c r="I31" s="636">
        <v>3000</v>
      </c>
      <c r="J31" s="637">
        <v>4.9257039651916919E-2</v>
      </c>
      <c r="K31" s="636">
        <v>3000</v>
      </c>
      <c r="L31" s="636">
        <v>57905</v>
      </c>
      <c r="M31" s="635">
        <v>0</v>
      </c>
      <c r="N31" s="637">
        <v>0</v>
      </c>
      <c r="O31" s="635">
        <v>0</v>
      </c>
      <c r="P31" s="637">
        <v>0</v>
      </c>
      <c r="Q31" s="803" t="e">
        <v>#REF!</v>
      </c>
    </row>
    <row r="32" spans="1:19" ht="29.25" customHeight="1" x14ac:dyDescent="0.25">
      <c r="A32" s="1003"/>
      <c r="B32" s="982" t="s">
        <v>284</v>
      </c>
      <c r="C32" s="983"/>
      <c r="D32" s="984"/>
      <c r="E32" s="635">
        <v>171132.1507</v>
      </c>
      <c r="F32" s="636">
        <v>171132.1507</v>
      </c>
      <c r="G32" s="636">
        <v>0</v>
      </c>
      <c r="H32" s="636">
        <v>171132.1507</v>
      </c>
      <c r="I32" s="636">
        <v>42608.356493809995</v>
      </c>
      <c r="J32" s="637">
        <v>0.24897926146270302</v>
      </c>
      <c r="K32" s="636">
        <v>6814.4607923099975</v>
      </c>
      <c r="L32" s="635">
        <v>128523.79420619001</v>
      </c>
      <c r="M32" s="635">
        <v>35793.895701499998</v>
      </c>
      <c r="N32" s="637">
        <v>0.20915938679604287</v>
      </c>
      <c r="O32" s="635">
        <v>1767.5650205100001</v>
      </c>
      <c r="P32" s="637">
        <v>1.032865544714971E-2</v>
      </c>
      <c r="Q32" s="803" t="e">
        <v>#REF!</v>
      </c>
    </row>
    <row r="33" spans="1:61" ht="26.25" customHeight="1" thickBot="1" x14ac:dyDescent="0.3">
      <c r="A33" s="1003"/>
      <c r="B33" s="985" t="s">
        <v>278</v>
      </c>
      <c r="C33" s="986"/>
      <c r="D33" s="987"/>
      <c r="E33" s="638">
        <v>0</v>
      </c>
      <c r="F33" s="639">
        <v>0</v>
      </c>
      <c r="G33" s="639">
        <v>0</v>
      </c>
      <c r="H33" s="639">
        <v>0</v>
      </c>
      <c r="I33" s="639">
        <v>0</v>
      </c>
      <c r="J33" s="640">
        <v>0</v>
      </c>
      <c r="K33" s="639">
        <v>0</v>
      </c>
      <c r="L33" s="638">
        <v>0</v>
      </c>
      <c r="M33" s="638">
        <v>0</v>
      </c>
      <c r="N33" s="641">
        <v>0</v>
      </c>
      <c r="O33" s="642">
        <v>0</v>
      </c>
      <c r="P33" s="641">
        <v>0</v>
      </c>
      <c r="Q33" s="804">
        <v>0</v>
      </c>
    </row>
    <row r="34" spans="1:61" ht="15" customHeight="1" thickBot="1" x14ac:dyDescent="0.3">
      <c r="A34" s="1001"/>
      <c r="B34" s="924" t="s">
        <v>69</v>
      </c>
      <c r="C34" s="925"/>
      <c r="D34" s="926"/>
      <c r="E34" s="643">
        <v>171132.1507</v>
      </c>
      <c r="F34" s="643">
        <v>171132.1507</v>
      </c>
      <c r="G34" s="643">
        <v>0</v>
      </c>
      <c r="H34" s="643">
        <v>171132.1507</v>
      </c>
      <c r="I34" s="643">
        <v>42608.356493809995</v>
      </c>
      <c r="J34" s="571">
        <v>0.24897926146270302</v>
      </c>
      <c r="K34" s="643">
        <v>6814.4607923099975</v>
      </c>
      <c r="L34" s="643">
        <v>128523.79420619001</v>
      </c>
      <c r="M34" s="643">
        <v>35793.895701499998</v>
      </c>
      <c r="N34" s="571">
        <v>0.20915938679604287</v>
      </c>
      <c r="O34" s="643">
        <v>1767.5650205100001</v>
      </c>
      <c r="P34" s="571">
        <v>1.032865544714971E-2</v>
      </c>
      <c r="Q34" s="805" t="e">
        <v>#REF!</v>
      </c>
    </row>
    <row r="35" spans="1:61" ht="15.75" thickBot="1" x14ac:dyDescent="0.3">
      <c r="A35" s="961" t="s">
        <v>548</v>
      </c>
      <c r="B35" s="961"/>
      <c r="C35" s="961"/>
      <c r="D35" s="961"/>
      <c r="E35" s="961"/>
      <c r="F35" s="961"/>
      <c r="G35" s="961"/>
      <c r="H35" s="961"/>
      <c r="I35" s="961"/>
      <c r="J35" s="961"/>
      <c r="K35" s="961"/>
      <c r="L35" s="961"/>
      <c r="M35" s="961"/>
      <c r="N35" s="961"/>
      <c r="O35" s="961"/>
      <c r="P35" s="961"/>
    </row>
    <row r="36" spans="1:61" s="237" customFormat="1" ht="45.75" thickBot="1" x14ac:dyDescent="0.3">
      <c r="A36" s="497" t="s">
        <v>6</v>
      </c>
      <c r="B36" s="514" t="s">
        <v>7</v>
      </c>
      <c r="C36" s="496" t="s">
        <v>517</v>
      </c>
      <c r="D36" s="498" t="s">
        <v>475</v>
      </c>
      <c r="E36" s="513" t="s">
        <v>93</v>
      </c>
      <c r="F36" s="498" t="s">
        <v>170</v>
      </c>
      <c r="G36" s="498" t="s">
        <v>515</v>
      </c>
      <c r="H36" s="498" t="s">
        <v>516</v>
      </c>
      <c r="I36" s="498" t="s">
        <v>24</v>
      </c>
      <c r="J36" s="499" t="s">
        <v>362</v>
      </c>
      <c r="K36" s="498" t="s">
        <v>174</v>
      </c>
      <c r="L36" s="498" t="s">
        <v>172</v>
      </c>
      <c r="M36" s="498" t="s">
        <v>25</v>
      </c>
      <c r="N36" s="498" t="s">
        <v>43</v>
      </c>
      <c r="O36" s="498" t="s">
        <v>79</v>
      </c>
      <c r="P36" s="515" t="s">
        <v>294</v>
      </c>
      <c r="Q36" s="800" t="s">
        <v>28</v>
      </c>
      <c r="R36" s="837"/>
      <c r="S36" s="837"/>
    </row>
    <row r="37" spans="1:61" s="231" customFormat="1" ht="90" x14ac:dyDescent="0.25">
      <c r="A37" s="1004" t="s">
        <v>326</v>
      </c>
      <c r="B37" s="787" t="s">
        <v>108</v>
      </c>
      <c r="C37" s="776" t="s">
        <v>308</v>
      </c>
      <c r="D37" s="788" t="s">
        <v>308</v>
      </c>
      <c r="E37" s="777">
        <v>8554</v>
      </c>
      <c r="F37" s="618">
        <v>8054</v>
      </c>
      <c r="G37" s="618">
        <v>0</v>
      </c>
      <c r="H37" s="618">
        <v>8054</v>
      </c>
      <c r="I37" s="618">
        <v>5955</v>
      </c>
      <c r="J37" s="621">
        <v>0.73938415694065063</v>
      </c>
      <c r="K37" s="618">
        <v>2310.809428</v>
      </c>
      <c r="L37" s="620">
        <v>2099</v>
      </c>
      <c r="M37" s="620">
        <v>3644.190572</v>
      </c>
      <c r="N37" s="621">
        <v>0.45246965135336481</v>
      </c>
      <c r="O37" s="620">
        <v>565.37836859000004</v>
      </c>
      <c r="P37" s="621">
        <v>7.0198456492426134E-2</v>
      </c>
      <c r="Q37" s="806" t="e">
        <v>#REF!</v>
      </c>
      <c r="R37" s="836"/>
      <c r="S37" s="836"/>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779" customFormat="1" ht="45" x14ac:dyDescent="0.25">
      <c r="A38" s="1004"/>
      <c r="B38" s="883" t="s">
        <v>129</v>
      </c>
      <c r="C38" s="884" t="s">
        <v>312</v>
      </c>
      <c r="D38" s="880" t="s">
        <v>312</v>
      </c>
      <c r="E38" s="777">
        <v>13993.198899999999</v>
      </c>
      <c r="F38" s="777">
        <v>13993.198899999999</v>
      </c>
      <c r="G38" s="778">
        <v>0</v>
      </c>
      <c r="H38" s="778">
        <v>13993.198899999999</v>
      </c>
      <c r="I38" s="778">
        <v>13854.0302801</v>
      </c>
      <c r="J38" s="619">
        <v>0.99005455286567823</v>
      </c>
      <c r="K38" s="778">
        <v>7890.2658811000001</v>
      </c>
      <c r="L38" s="778">
        <v>139.16861989999961</v>
      </c>
      <c r="M38" s="777">
        <v>5963.7643989999997</v>
      </c>
      <c r="N38" s="619">
        <v>0.42619021151768233</v>
      </c>
      <c r="O38" s="777">
        <v>715.54921966999996</v>
      </c>
      <c r="P38" s="619">
        <v>5.1135499808410499E-2</v>
      </c>
      <c r="Q38" s="812">
        <v>612.64476066999998</v>
      </c>
      <c r="R38" s="843"/>
      <c r="S38" s="836"/>
    </row>
    <row r="39" spans="1:61" ht="19.5" x14ac:dyDescent="0.25">
      <c r="A39" s="1005"/>
      <c r="B39" s="982" t="s">
        <v>47</v>
      </c>
      <c r="C39" s="983"/>
      <c r="D39" s="984"/>
      <c r="E39" s="635">
        <v>22547.198899999999</v>
      </c>
      <c r="F39" s="636">
        <v>22047.198899999999</v>
      </c>
      <c r="G39" s="636">
        <v>0</v>
      </c>
      <c r="H39" s="636">
        <v>22047.198899999999</v>
      </c>
      <c r="I39" s="636">
        <v>19809.0302801</v>
      </c>
      <c r="J39" s="637">
        <v>0.8984828580695573</v>
      </c>
      <c r="K39" s="636">
        <v>10201.075309100001</v>
      </c>
      <c r="L39" s="636">
        <v>2238.1686198999996</v>
      </c>
      <c r="M39" s="635">
        <v>9607.9549709999992</v>
      </c>
      <c r="N39" s="637">
        <v>0.43579027950802401</v>
      </c>
      <c r="O39" s="635">
        <v>1280.92758826</v>
      </c>
      <c r="P39" s="637">
        <v>5.8099334707775507E-2</v>
      </c>
      <c r="Q39" s="807" t="e">
        <v>#REF!</v>
      </c>
    </row>
    <row r="40" spans="1:61" ht="60" x14ac:dyDescent="0.25">
      <c r="A40" s="1004"/>
      <c r="B40" s="787" t="s">
        <v>419</v>
      </c>
      <c r="C40" s="776" t="s">
        <v>547</v>
      </c>
      <c r="D40" s="776" t="s">
        <v>480</v>
      </c>
      <c r="E40" s="777">
        <v>500</v>
      </c>
      <c r="F40" s="618">
        <v>500</v>
      </c>
      <c r="G40" s="618">
        <v>0</v>
      </c>
      <c r="H40" s="617">
        <v>500</v>
      </c>
      <c r="I40" s="618">
        <v>500</v>
      </c>
      <c r="J40" s="619">
        <v>0</v>
      </c>
      <c r="K40" s="617">
        <v>190.70819999999998</v>
      </c>
      <c r="L40" s="616">
        <v>0</v>
      </c>
      <c r="M40" s="620">
        <v>309.29180000000002</v>
      </c>
      <c r="N40" s="619">
        <v>0</v>
      </c>
      <c r="O40" s="620">
        <v>0</v>
      </c>
      <c r="P40" s="621">
        <v>0</v>
      </c>
      <c r="Q40" s="608" t="e">
        <v>#REF!</v>
      </c>
    </row>
    <row r="41" spans="1:61" ht="60" x14ac:dyDescent="0.25">
      <c r="A41" s="1004"/>
      <c r="B41" s="787" t="s">
        <v>422</v>
      </c>
      <c r="C41" s="776" t="s">
        <v>423</v>
      </c>
      <c r="D41" s="324" t="s">
        <v>481</v>
      </c>
      <c r="E41" s="777">
        <v>3000.3509140000001</v>
      </c>
      <c r="F41" s="618">
        <v>3000.3509140000001</v>
      </c>
      <c r="G41" s="618">
        <v>0</v>
      </c>
      <c r="H41" s="617">
        <v>3000.3509140000001</v>
      </c>
      <c r="I41" s="618">
        <v>2850.3509140000001</v>
      </c>
      <c r="J41" s="619">
        <v>0</v>
      </c>
      <c r="K41" s="617">
        <v>1299.219137</v>
      </c>
      <c r="L41" s="616">
        <v>150</v>
      </c>
      <c r="M41" s="620">
        <v>1551.1317770000001</v>
      </c>
      <c r="N41" s="619">
        <v>0</v>
      </c>
      <c r="O41" s="620">
        <v>202.49975699999999</v>
      </c>
      <c r="P41" s="621">
        <v>6.7492024367920317E-2</v>
      </c>
      <c r="Q41" s="608" t="e">
        <v>#REF!</v>
      </c>
    </row>
    <row r="42" spans="1:61" s="779" customFormat="1" ht="55.5" customHeight="1" x14ac:dyDescent="0.25">
      <c r="A42" s="1006"/>
      <c r="B42" s="787" t="s">
        <v>530</v>
      </c>
      <c r="C42" s="776" t="s">
        <v>533</v>
      </c>
      <c r="D42" s="324" t="s">
        <v>539</v>
      </c>
      <c r="E42" s="777">
        <v>1000</v>
      </c>
      <c r="F42" s="618">
        <v>1000</v>
      </c>
      <c r="G42" s="618">
        <v>0</v>
      </c>
      <c r="H42" s="617">
        <v>1000</v>
      </c>
      <c r="I42" s="618">
        <v>797.90377899999999</v>
      </c>
      <c r="J42" s="619">
        <v>0</v>
      </c>
      <c r="K42" s="617">
        <v>179.32017899999994</v>
      </c>
      <c r="L42" s="616">
        <v>202.09622100000001</v>
      </c>
      <c r="M42" s="620">
        <v>618.58360000000005</v>
      </c>
      <c r="N42" s="619">
        <v>0</v>
      </c>
      <c r="O42" s="620">
        <v>0</v>
      </c>
      <c r="P42" s="621">
        <v>0</v>
      </c>
      <c r="Q42" s="808" t="e">
        <v>#REF!</v>
      </c>
      <c r="R42" s="836"/>
      <c r="S42" s="836"/>
    </row>
    <row r="43" spans="1:61" s="779" customFormat="1" ht="53.25" customHeight="1" x14ac:dyDescent="0.25">
      <c r="A43" s="1006"/>
      <c r="B43" s="787" t="s">
        <v>413</v>
      </c>
      <c r="C43" s="776" t="s">
        <v>512</v>
      </c>
      <c r="D43" s="324" t="s">
        <v>540</v>
      </c>
      <c r="E43" s="777">
        <v>16146</v>
      </c>
      <c r="F43" s="618">
        <v>16146</v>
      </c>
      <c r="G43" s="618">
        <v>0</v>
      </c>
      <c r="H43" s="617">
        <v>16146</v>
      </c>
      <c r="I43" s="618">
        <v>12941.757498000001</v>
      </c>
      <c r="J43" s="619">
        <v>0</v>
      </c>
      <c r="K43" s="617">
        <v>2183.4722060000004</v>
      </c>
      <c r="L43" s="616">
        <v>3204.2425019999991</v>
      </c>
      <c r="M43" s="620">
        <v>10758.285292</v>
      </c>
      <c r="N43" s="619">
        <v>0</v>
      </c>
      <c r="O43" s="620">
        <v>442.73566599999998</v>
      </c>
      <c r="P43" s="621">
        <v>2.7420764647590735E-2</v>
      </c>
      <c r="Q43" s="808" t="e">
        <v>#REF!</v>
      </c>
      <c r="R43" s="836"/>
      <c r="S43" s="836"/>
    </row>
    <row r="44" spans="1:61" ht="30" customHeight="1" thickBot="1" x14ac:dyDescent="0.3">
      <c r="A44" s="1007"/>
      <c r="B44" s="985" t="s">
        <v>81</v>
      </c>
      <c r="C44" s="986"/>
      <c r="D44" s="987"/>
      <c r="E44" s="642">
        <v>20646.350914000002</v>
      </c>
      <c r="F44" s="645">
        <v>20646.350914000002</v>
      </c>
      <c r="G44" s="645">
        <v>0</v>
      </c>
      <c r="H44" s="645">
        <v>20646.350914000002</v>
      </c>
      <c r="I44" s="645">
        <v>17090.012191000002</v>
      </c>
      <c r="J44" s="641">
        <v>0.82774976857588445</v>
      </c>
      <c r="K44" s="645">
        <v>3852.7197220000003</v>
      </c>
      <c r="L44" s="642">
        <v>3556.3387229999989</v>
      </c>
      <c r="M44" s="642">
        <v>13237.292469</v>
      </c>
      <c r="N44" s="641">
        <v>0.6411444096895581</v>
      </c>
      <c r="O44" s="642">
        <v>645.23542299999997</v>
      </c>
      <c r="P44" s="641">
        <v>3.1251789998516147E-2</v>
      </c>
      <c r="Q44" s="809" t="e">
        <v>#REF!</v>
      </c>
    </row>
    <row r="45" spans="1:61" ht="25.5" customHeight="1" thickBot="1" x14ac:dyDescent="0.3">
      <c r="A45" s="1008"/>
      <c r="B45" s="930" t="s">
        <v>69</v>
      </c>
      <c r="C45" s="931"/>
      <c r="D45" s="932"/>
      <c r="E45" s="646">
        <v>43193.549813999998</v>
      </c>
      <c r="F45" s="647">
        <v>42693.549813999998</v>
      </c>
      <c r="G45" s="647">
        <v>0</v>
      </c>
      <c r="H45" s="647">
        <v>42693.549813999998</v>
      </c>
      <c r="I45" s="647">
        <v>36899.042471100001</v>
      </c>
      <c r="J45" s="648">
        <v>0.86427674981011138</v>
      </c>
      <c r="K45" s="647">
        <v>14053.7950311</v>
      </c>
      <c r="L45" s="646">
        <v>5794.5073428999967</v>
      </c>
      <c r="M45" s="646">
        <v>22845.247439999999</v>
      </c>
      <c r="N45" s="648">
        <v>0.53509833545180219</v>
      </c>
      <c r="O45" s="646">
        <v>1926.1630112600001</v>
      </c>
      <c r="P45" s="648">
        <v>4.5116019156326417E-2</v>
      </c>
      <c r="Q45" s="805" t="e">
        <v>#REF!</v>
      </c>
    </row>
    <row r="46" spans="1:61" s="231" customFormat="1" ht="41.25" customHeight="1" thickBot="1" x14ac:dyDescent="0.3">
      <c r="A46" s="848"/>
      <c r="B46" s="849"/>
      <c r="C46" s="849"/>
      <c r="D46" s="850"/>
      <c r="E46" s="851"/>
      <c r="F46" s="852"/>
      <c r="G46" s="852"/>
      <c r="H46" s="852"/>
      <c r="I46" s="852"/>
      <c r="J46" s="853"/>
      <c r="K46" s="852"/>
      <c r="L46" s="851"/>
      <c r="M46" s="851"/>
      <c r="N46" s="853"/>
      <c r="O46" s="851"/>
      <c r="P46" s="854"/>
      <c r="Q46" s="855"/>
      <c r="R46" s="856"/>
      <c r="S46" s="856"/>
    </row>
    <row r="47" spans="1:61" ht="44.25" customHeight="1" x14ac:dyDescent="0.25">
      <c r="A47" s="497" t="s">
        <v>6</v>
      </c>
      <c r="B47" s="514" t="s">
        <v>7</v>
      </c>
      <c r="C47" s="496" t="s">
        <v>517</v>
      </c>
      <c r="D47" s="498" t="s">
        <v>475</v>
      </c>
      <c r="E47" s="513" t="s">
        <v>93</v>
      </c>
      <c r="F47" s="498" t="s">
        <v>170</v>
      </c>
      <c r="G47" s="498" t="s">
        <v>515</v>
      </c>
      <c r="H47" s="498" t="s">
        <v>516</v>
      </c>
      <c r="I47" s="498" t="s">
        <v>24</v>
      </c>
      <c r="J47" s="499" t="s">
        <v>362</v>
      </c>
      <c r="K47" s="498" t="s">
        <v>174</v>
      </c>
      <c r="L47" s="498" t="s">
        <v>172</v>
      </c>
      <c r="M47" s="498" t="s">
        <v>25</v>
      </c>
      <c r="N47" s="498" t="s">
        <v>43</v>
      </c>
      <c r="O47" s="498" t="s">
        <v>79</v>
      </c>
      <c r="P47" s="515" t="s">
        <v>294</v>
      </c>
      <c r="Q47" s="847"/>
    </row>
    <row r="48" spans="1:61" s="231" customFormat="1" ht="109.5" customHeight="1" x14ac:dyDescent="0.25">
      <c r="A48" s="1019" t="s">
        <v>518</v>
      </c>
      <c r="B48" s="731" t="s">
        <v>428</v>
      </c>
      <c r="C48" s="905" t="s">
        <v>429</v>
      </c>
      <c r="D48" s="788" t="s">
        <v>482</v>
      </c>
      <c r="E48" s="777">
        <v>1500</v>
      </c>
      <c r="F48" s="777">
        <v>1500</v>
      </c>
      <c r="G48" s="620">
        <v>0</v>
      </c>
      <c r="H48" s="620">
        <v>1500</v>
      </c>
      <c r="I48" s="620">
        <v>1126.804946</v>
      </c>
      <c r="J48" s="619">
        <v>0.75120329733333335</v>
      </c>
      <c r="K48" s="617">
        <v>98.51219500000002</v>
      </c>
      <c r="L48" s="620">
        <v>373.19505400000003</v>
      </c>
      <c r="M48" s="620">
        <v>1028.292751</v>
      </c>
      <c r="N48" s="619">
        <v>0.6855285006666666</v>
      </c>
      <c r="O48" s="620">
        <v>135.32947899999999</v>
      </c>
      <c r="P48" s="620">
        <v>9.0219652666666664E-2</v>
      </c>
      <c r="Q48" s="610"/>
      <c r="R48" s="836"/>
      <c r="S48" s="836"/>
    </row>
    <row r="49" spans="1:19" ht="26.25" customHeight="1" x14ac:dyDescent="0.25">
      <c r="A49" s="1004"/>
      <c r="B49" s="988" t="s">
        <v>510</v>
      </c>
      <c r="C49" s="988"/>
      <c r="D49" s="649"/>
      <c r="E49" s="626">
        <v>1500</v>
      </c>
      <c r="F49" s="626">
        <v>1500</v>
      </c>
      <c r="G49" s="626">
        <v>0</v>
      </c>
      <c r="H49" s="626">
        <v>1500</v>
      </c>
      <c r="I49" s="626">
        <v>1126.804946</v>
      </c>
      <c r="J49" s="628">
        <v>0.75120329733333335</v>
      </c>
      <c r="K49" s="626">
        <v>98.51219500000002</v>
      </c>
      <c r="L49" s="626">
        <v>373.19505400000003</v>
      </c>
      <c r="M49" s="626">
        <v>1028.292751</v>
      </c>
      <c r="N49" s="628">
        <v>0.6855285006666666</v>
      </c>
      <c r="O49" s="626">
        <v>135.32947899999999</v>
      </c>
      <c r="P49" s="626">
        <v>9.0219652666666664E-2</v>
      </c>
      <c r="Q49" s="609"/>
    </row>
    <row r="50" spans="1:19" ht="26.25" customHeight="1" thickBot="1" x14ac:dyDescent="0.3">
      <c r="A50" s="1020"/>
      <c r="B50" s="989" t="s">
        <v>511</v>
      </c>
      <c r="C50" s="989"/>
      <c r="D50" s="650"/>
      <c r="E50" s="651">
        <v>1500</v>
      </c>
      <c r="F50" s="651">
        <v>1500</v>
      </c>
      <c r="G50" s="651">
        <v>0</v>
      </c>
      <c r="H50" s="651">
        <v>1500</v>
      </c>
      <c r="I50" s="651">
        <v>1126.804946</v>
      </c>
      <c r="J50" s="651">
        <v>0.75120329733333335</v>
      </c>
      <c r="K50" s="651">
        <v>98.51219500000002</v>
      </c>
      <c r="L50" s="651">
        <v>373.19505400000003</v>
      </c>
      <c r="M50" s="651">
        <v>1028.292751</v>
      </c>
      <c r="N50" s="652">
        <v>0.6855285006666666</v>
      </c>
      <c r="O50" s="651">
        <v>135.32947899999999</v>
      </c>
      <c r="P50" s="652">
        <v>9.0219652666666664E-2</v>
      </c>
      <c r="Q50" s="609"/>
    </row>
    <row r="51" spans="1:19" ht="20.25" customHeight="1" thickBot="1" x14ac:dyDescent="0.3">
      <c r="A51" s="961" t="s">
        <v>548</v>
      </c>
      <c r="B51" s="961"/>
      <c r="C51" s="961"/>
      <c r="D51" s="961"/>
      <c r="E51" s="961"/>
      <c r="F51" s="961"/>
      <c r="G51" s="961"/>
      <c r="H51" s="961"/>
      <c r="I51" s="961"/>
      <c r="J51" s="961"/>
      <c r="K51" s="961"/>
      <c r="L51" s="961"/>
      <c r="M51" s="961"/>
      <c r="N51" s="961"/>
      <c r="O51" s="961"/>
      <c r="P51" s="961"/>
      <c r="Q51" s="572"/>
    </row>
    <row r="52" spans="1:19" s="237" customFormat="1" ht="48.75" customHeight="1" thickBot="1" x14ac:dyDescent="0.3">
      <c r="A52" s="497" t="s">
        <v>6</v>
      </c>
      <c r="B52" s="514" t="s">
        <v>7</v>
      </c>
      <c r="C52" s="496" t="s">
        <v>517</v>
      </c>
      <c r="D52" s="498" t="s">
        <v>475</v>
      </c>
      <c r="E52" s="513" t="s">
        <v>93</v>
      </c>
      <c r="F52" s="498" t="s">
        <v>170</v>
      </c>
      <c r="G52" s="498" t="s">
        <v>515</v>
      </c>
      <c r="H52" s="498" t="s">
        <v>516</v>
      </c>
      <c r="I52" s="498" t="s">
        <v>24</v>
      </c>
      <c r="J52" s="499" t="s">
        <v>362</v>
      </c>
      <c r="K52" s="498" t="s">
        <v>174</v>
      </c>
      <c r="L52" s="498" t="s">
        <v>172</v>
      </c>
      <c r="M52" s="498" t="s">
        <v>25</v>
      </c>
      <c r="N52" s="498" t="s">
        <v>43</v>
      </c>
      <c r="O52" s="498" t="s">
        <v>79</v>
      </c>
      <c r="P52" s="515" t="s">
        <v>294</v>
      </c>
      <c r="Q52" s="810" t="s">
        <v>28</v>
      </c>
      <c r="R52" s="837"/>
      <c r="S52" s="837"/>
    </row>
    <row r="53" spans="1:19" ht="27" customHeight="1" x14ac:dyDescent="0.25">
      <c r="A53" s="1017" t="s">
        <v>232</v>
      </c>
      <c r="B53" s="752" t="s">
        <v>100</v>
      </c>
      <c r="C53" s="732" t="s">
        <v>101</v>
      </c>
      <c r="D53" s="732" t="s">
        <v>101</v>
      </c>
      <c r="E53" s="653">
        <v>2704</v>
      </c>
      <c r="F53" s="653">
        <v>2704</v>
      </c>
      <c r="G53" s="654">
        <v>0</v>
      </c>
      <c r="H53" s="654">
        <v>2704</v>
      </c>
      <c r="I53" s="654">
        <v>2704</v>
      </c>
      <c r="J53" s="655">
        <v>1</v>
      </c>
      <c r="K53" s="778">
        <v>2357.8262030000001</v>
      </c>
      <c r="L53" s="653">
        <v>0</v>
      </c>
      <c r="M53" s="620">
        <v>346.17379699999998</v>
      </c>
      <c r="N53" s="655">
        <v>0.12802285392011833</v>
      </c>
      <c r="O53" s="620">
        <v>346.17379699999998</v>
      </c>
      <c r="P53" s="625">
        <v>0.12802285392011833</v>
      </c>
      <c r="Q53" s="811" t="e">
        <v>#REF!</v>
      </c>
    </row>
    <row r="54" spans="1:19" ht="42" customHeight="1" x14ac:dyDescent="0.25">
      <c r="A54" s="1005"/>
      <c r="B54" s="752" t="s">
        <v>102</v>
      </c>
      <c r="C54" s="611" t="s">
        <v>103</v>
      </c>
      <c r="D54" s="612" t="s">
        <v>103</v>
      </c>
      <c r="E54" s="653">
        <v>890</v>
      </c>
      <c r="F54" s="654">
        <v>890</v>
      </c>
      <c r="G54" s="654">
        <v>0</v>
      </c>
      <c r="H54" s="654">
        <v>890</v>
      </c>
      <c r="I54" s="654">
        <v>799.91555814999992</v>
      </c>
      <c r="J54" s="655">
        <v>0.89878152601123584</v>
      </c>
      <c r="K54" s="654">
        <v>681.21472714999993</v>
      </c>
      <c r="L54" s="653">
        <v>90.084441850000076</v>
      </c>
      <c r="M54" s="653">
        <v>118.70083099999999</v>
      </c>
      <c r="N54" s="655">
        <v>0.1333717202247191</v>
      </c>
      <c r="O54" s="616">
        <v>118.70083099999999</v>
      </c>
      <c r="P54" s="625">
        <v>0.1333717202247191</v>
      </c>
      <c r="Q54" s="811" t="e">
        <v>#REF!</v>
      </c>
    </row>
    <row r="55" spans="1:19" ht="38.25" customHeight="1" x14ac:dyDescent="0.25">
      <c r="A55" s="1005"/>
      <c r="B55" s="752" t="s">
        <v>98</v>
      </c>
      <c r="C55" s="611" t="s">
        <v>99</v>
      </c>
      <c r="D55" s="612" t="s">
        <v>99</v>
      </c>
      <c r="E55" s="653">
        <v>7429</v>
      </c>
      <c r="F55" s="653">
        <v>7429</v>
      </c>
      <c r="G55" s="654">
        <v>0</v>
      </c>
      <c r="H55" s="654">
        <v>7429</v>
      </c>
      <c r="I55" s="654">
        <v>7329</v>
      </c>
      <c r="J55" s="655">
        <v>0.98653923812087763</v>
      </c>
      <c r="K55" s="778">
        <v>6015.9519949999994</v>
      </c>
      <c r="L55" s="653">
        <v>100</v>
      </c>
      <c r="M55" s="620">
        <v>1313.0480050000001</v>
      </c>
      <c r="N55" s="655">
        <v>0.17674626531161666</v>
      </c>
      <c r="O55" s="620">
        <v>1313.0480050000001</v>
      </c>
      <c r="P55" s="625">
        <v>0.17674626531161666</v>
      </c>
      <c r="Q55" s="811" t="e">
        <v>#REF!</v>
      </c>
    </row>
    <row r="56" spans="1:19" ht="24" customHeight="1" x14ac:dyDescent="0.25">
      <c r="A56" s="1005"/>
      <c r="B56" s="973" t="s">
        <v>46</v>
      </c>
      <c r="C56" s="973"/>
      <c r="D56" s="656" t="s">
        <v>305</v>
      </c>
      <c r="E56" s="635">
        <v>11023</v>
      </c>
      <c r="F56" s="635">
        <v>11023</v>
      </c>
      <c r="G56" s="635">
        <v>0</v>
      </c>
      <c r="H56" s="635">
        <v>11023</v>
      </c>
      <c r="I56" s="635">
        <v>10832.91555815</v>
      </c>
      <c r="J56" s="637">
        <v>0.98275565255828723</v>
      </c>
      <c r="K56" s="635">
        <v>9054.9929251499998</v>
      </c>
      <c r="L56" s="635">
        <v>190.08444185000008</v>
      </c>
      <c r="M56" s="635">
        <v>1777.9226330000001</v>
      </c>
      <c r="N56" s="637">
        <v>0.16129208318969429</v>
      </c>
      <c r="O56" s="635">
        <v>1777.9226330000001</v>
      </c>
      <c r="P56" s="637">
        <v>0.16129208318969429</v>
      </c>
      <c r="Q56" s="807" t="e">
        <v>#REF!</v>
      </c>
    </row>
    <row r="57" spans="1:19" s="779" customFormat="1" ht="59.25" customHeight="1" x14ac:dyDescent="0.25">
      <c r="A57" s="1005"/>
      <c r="B57" s="883" t="s">
        <v>336</v>
      </c>
      <c r="C57" s="776" t="s">
        <v>337</v>
      </c>
      <c r="D57" s="776" t="s">
        <v>337</v>
      </c>
      <c r="E57" s="777">
        <v>4265.0564469999999</v>
      </c>
      <c r="F57" s="777">
        <v>4265.0564469999999</v>
      </c>
      <c r="G57" s="778">
        <v>0</v>
      </c>
      <c r="H57" s="778">
        <v>4265.0564469999999</v>
      </c>
      <c r="I57" s="778">
        <v>3273.6723117399997</v>
      </c>
      <c r="J57" s="619">
        <v>0.76755662027466709</v>
      </c>
      <c r="K57" s="778">
        <v>1103.1316293999994</v>
      </c>
      <c r="L57" s="777">
        <v>991.38413526000022</v>
      </c>
      <c r="M57" s="620">
        <v>2170.5406823400003</v>
      </c>
      <c r="N57" s="619">
        <v>0.50891253358832755</v>
      </c>
      <c r="O57" s="616">
        <v>764.12206575999994</v>
      </c>
      <c r="P57" s="619">
        <v>0.17915872281068546</v>
      </c>
      <c r="Q57" s="812" t="e">
        <v>#REF!</v>
      </c>
      <c r="R57" s="838"/>
      <c r="S57" s="838"/>
    </row>
    <row r="58" spans="1:19" ht="35.25" customHeight="1" x14ac:dyDescent="0.25">
      <c r="A58" s="1005"/>
      <c r="B58" s="973" t="s">
        <v>167</v>
      </c>
      <c r="C58" s="973"/>
      <c r="D58" s="656" t="s">
        <v>167</v>
      </c>
      <c r="E58" s="635">
        <v>4265.0564469999999</v>
      </c>
      <c r="F58" s="635">
        <v>4265.0564469999999</v>
      </c>
      <c r="G58" s="635">
        <v>0</v>
      </c>
      <c r="H58" s="635">
        <v>4265.0564469999999</v>
      </c>
      <c r="I58" s="635">
        <v>3273.6723117399997</v>
      </c>
      <c r="J58" s="637">
        <v>0.76755662027466709</v>
      </c>
      <c r="K58" s="635">
        <v>1103.1316293999994</v>
      </c>
      <c r="L58" s="635">
        <v>991.38413526000022</v>
      </c>
      <c r="M58" s="635">
        <v>2170.5406823400003</v>
      </c>
      <c r="N58" s="637">
        <v>0.50891253358832755</v>
      </c>
      <c r="O58" s="635">
        <v>764.12206575999994</v>
      </c>
      <c r="P58" s="637">
        <v>0.17915872281068546</v>
      </c>
      <c r="Q58" s="807" t="e">
        <v>#REF!</v>
      </c>
    </row>
    <row r="59" spans="1:19" s="231" customFormat="1" ht="45" x14ac:dyDescent="0.25">
      <c r="A59" s="1005"/>
      <c r="B59" s="883" t="s">
        <v>112</v>
      </c>
      <c r="C59" s="776" t="s">
        <v>35</v>
      </c>
      <c r="D59" s="776" t="s">
        <v>35</v>
      </c>
      <c r="E59" s="777">
        <v>71777</v>
      </c>
      <c r="F59" s="777">
        <v>71777</v>
      </c>
      <c r="G59" s="618">
        <v>0</v>
      </c>
      <c r="H59" s="618">
        <v>71777</v>
      </c>
      <c r="I59" s="618">
        <v>51728.00000005</v>
      </c>
      <c r="J59" s="621">
        <v>0.72067653983936364</v>
      </c>
      <c r="K59" s="618">
        <v>23458.431033219997</v>
      </c>
      <c r="L59" s="620">
        <v>20048.99999995</v>
      </c>
      <c r="M59" s="620">
        <v>28269.568966830004</v>
      </c>
      <c r="N59" s="621">
        <v>0.39385275181227974</v>
      </c>
      <c r="O59" s="620">
        <v>4870.0893530000003</v>
      </c>
      <c r="P59" s="621">
        <v>6.7850277289382394E-2</v>
      </c>
      <c r="Q59" s="796" t="e">
        <v>#REF!</v>
      </c>
      <c r="R59" s="856"/>
      <c r="S59" s="856"/>
    </row>
    <row r="60" spans="1:19" ht="19.5" x14ac:dyDescent="0.25">
      <c r="A60" s="1005"/>
      <c r="B60" s="973" t="s">
        <v>47</v>
      </c>
      <c r="C60" s="973"/>
      <c r="D60" s="656" t="s">
        <v>47</v>
      </c>
      <c r="E60" s="635">
        <v>71777</v>
      </c>
      <c r="F60" s="635">
        <v>71777</v>
      </c>
      <c r="G60" s="635">
        <v>0</v>
      </c>
      <c r="H60" s="635">
        <v>71777</v>
      </c>
      <c r="I60" s="635">
        <v>51728.00000005</v>
      </c>
      <c r="J60" s="637">
        <v>0.72067653983936364</v>
      </c>
      <c r="K60" s="636">
        <v>23458.431033219997</v>
      </c>
      <c r="L60" s="636">
        <v>20048.99999995</v>
      </c>
      <c r="M60" s="636">
        <v>28269.568966830004</v>
      </c>
      <c r="N60" s="637">
        <v>0.39385275181227974</v>
      </c>
      <c r="O60" s="635">
        <v>4870.0893530000003</v>
      </c>
      <c r="P60" s="637">
        <v>6.7850277289382394E-2</v>
      </c>
      <c r="Q60" s="807" t="e">
        <v>#REF!</v>
      </c>
    </row>
    <row r="61" spans="1:19" s="231" customFormat="1" ht="27" customHeight="1" x14ac:dyDescent="0.25">
      <c r="A61" s="1005"/>
      <c r="B61" s="883" t="s">
        <v>143</v>
      </c>
      <c r="C61" s="776" t="s">
        <v>144</v>
      </c>
      <c r="D61" s="776" t="s">
        <v>144</v>
      </c>
      <c r="E61" s="777">
        <v>98</v>
      </c>
      <c r="F61" s="777">
        <v>98</v>
      </c>
      <c r="G61" s="618">
        <v>0</v>
      </c>
      <c r="H61" s="618">
        <v>98</v>
      </c>
      <c r="I61" s="654">
        <v>0</v>
      </c>
      <c r="J61" s="621">
        <v>0</v>
      </c>
      <c r="K61" s="618">
        <v>0</v>
      </c>
      <c r="L61" s="620">
        <v>98</v>
      </c>
      <c r="M61" s="620">
        <v>0</v>
      </c>
      <c r="N61" s="621">
        <v>0</v>
      </c>
      <c r="O61" s="620">
        <v>0</v>
      </c>
      <c r="P61" s="621">
        <v>0</v>
      </c>
      <c r="Q61" s="796" t="e">
        <v>#REF!</v>
      </c>
      <c r="R61" s="836"/>
      <c r="S61" s="836"/>
    </row>
    <row r="62" spans="1:19" ht="19.5" x14ac:dyDescent="0.25">
      <c r="A62" s="1005"/>
      <c r="B62" s="973" t="s">
        <v>500</v>
      </c>
      <c r="C62" s="973"/>
      <c r="D62" s="657"/>
      <c r="E62" s="635">
        <v>98</v>
      </c>
      <c r="F62" s="636">
        <v>98</v>
      </c>
      <c r="G62" s="636">
        <v>0</v>
      </c>
      <c r="H62" s="636">
        <v>98</v>
      </c>
      <c r="I62" s="636">
        <v>0</v>
      </c>
      <c r="J62" s="637">
        <v>0</v>
      </c>
      <c r="K62" s="636">
        <v>0</v>
      </c>
      <c r="L62" s="635">
        <v>98</v>
      </c>
      <c r="M62" s="635">
        <v>0</v>
      </c>
      <c r="N62" s="637">
        <v>0</v>
      </c>
      <c r="O62" s="635">
        <v>0</v>
      </c>
      <c r="P62" s="637">
        <v>0</v>
      </c>
      <c r="Q62" s="807" t="e">
        <v>#REF!</v>
      </c>
    </row>
    <row r="63" spans="1:19" ht="90" x14ac:dyDescent="0.25">
      <c r="A63" s="1005"/>
      <c r="B63" s="883" t="s">
        <v>474</v>
      </c>
      <c r="C63" s="776" t="s">
        <v>546</v>
      </c>
      <c r="D63" s="776" t="s">
        <v>483</v>
      </c>
      <c r="E63" s="777">
        <v>2000</v>
      </c>
      <c r="F63" s="777">
        <v>2000</v>
      </c>
      <c r="G63" s="618">
        <v>0</v>
      </c>
      <c r="H63" s="618">
        <v>2000</v>
      </c>
      <c r="I63" s="654">
        <v>978.28499999999997</v>
      </c>
      <c r="J63" s="621">
        <v>0.48914249999999998</v>
      </c>
      <c r="K63" s="618">
        <v>693</v>
      </c>
      <c r="L63" s="620">
        <v>1021.715</v>
      </c>
      <c r="M63" s="620">
        <v>285.28500000000003</v>
      </c>
      <c r="N63" s="621">
        <v>0.14264250000000001</v>
      </c>
      <c r="O63" s="620">
        <v>41.256599999999999</v>
      </c>
      <c r="P63" s="621">
        <v>2.0628299999999999E-2</v>
      </c>
      <c r="Q63" s="608" t="e">
        <v>#REF!</v>
      </c>
    </row>
    <row r="64" spans="1:19" ht="20.25" thickBot="1" x14ac:dyDescent="0.3">
      <c r="A64" s="1005"/>
      <c r="B64" s="944" t="s">
        <v>81</v>
      </c>
      <c r="C64" s="944"/>
      <c r="D64" s="658" t="s">
        <v>81</v>
      </c>
      <c r="E64" s="642">
        <v>2000</v>
      </c>
      <c r="F64" s="645">
        <v>2000</v>
      </c>
      <c r="G64" s="645">
        <v>0</v>
      </c>
      <c r="H64" s="645">
        <v>2000</v>
      </c>
      <c r="I64" s="645">
        <v>978.28499999999997</v>
      </c>
      <c r="J64" s="641">
        <v>0.48914249999999998</v>
      </c>
      <c r="K64" s="645">
        <v>693</v>
      </c>
      <c r="L64" s="645">
        <v>1021.715</v>
      </c>
      <c r="M64" s="642">
        <v>285.28500000000003</v>
      </c>
      <c r="N64" s="641">
        <v>0.14264250000000001</v>
      </c>
      <c r="O64" s="642">
        <v>41.256599999999999</v>
      </c>
      <c r="P64" s="641">
        <v>2.0628299999999999E-2</v>
      </c>
      <c r="Q64" s="814" t="e">
        <v>#REF!</v>
      </c>
    </row>
    <row r="65" spans="1:19" ht="27" customHeight="1" thickBot="1" x14ac:dyDescent="0.3">
      <c r="A65" s="1018"/>
      <c r="B65" s="929" t="s">
        <v>69</v>
      </c>
      <c r="C65" s="927"/>
      <c r="D65" s="928"/>
      <c r="E65" s="659">
        <v>89163.056446999995</v>
      </c>
      <c r="F65" s="660">
        <v>89163.056446999995</v>
      </c>
      <c r="G65" s="660">
        <v>0</v>
      </c>
      <c r="H65" s="660">
        <v>89163.056446999995</v>
      </c>
      <c r="I65" s="660">
        <v>66812.872869939994</v>
      </c>
      <c r="J65" s="661">
        <v>0.74933358649111226</v>
      </c>
      <c r="K65" s="660">
        <v>34309.555587769995</v>
      </c>
      <c r="L65" s="659">
        <v>22350.183577059997</v>
      </c>
      <c r="M65" s="659">
        <v>32503.317282170003</v>
      </c>
      <c r="N65" s="661">
        <v>0.36453794404738149</v>
      </c>
      <c r="O65" s="659">
        <v>7453.3906517599999</v>
      </c>
      <c r="P65" s="661">
        <v>8.3592812413181672E-2</v>
      </c>
      <c r="Q65" s="805" t="e">
        <v>#REF!</v>
      </c>
    </row>
    <row r="66" spans="1:19" ht="21.75" customHeight="1" thickBot="1" x14ac:dyDescent="0.3">
      <c r="A66" s="961" t="s">
        <v>548</v>
      </c>
      <c r="B66" s="961"/>
      <c r="C66" s="961"/>
      <c r="D66" s="961"/>
      <c r="E66" s="961"/>
      <c r="F66" s="961"/>
      <c r="G66" s="961"/>
      <c r="H66" s="961"/>
      <c r="I66" s="961"/>
      <c r="J66" s="961"/>
      <c r="K66" s="961"/>
      <c r="L66" s="961"/>
      <c r="M66" s="961"/>
      <c r="N66" s="961"/>
      <c r="O66" s="961"/>
      <c r="P66" s="961"/>
    </row>
    <row r="67" spans="1:19" s="237" customFormat="1" ht="47.25" customHeight="1" thickBot="1" x14ac:dyDescent="0.3">
      <c r="A67" s="497" t="s">
        <v>6</v>
      </c>
      <c r="B67" s="514" t="s">
        <v>7</v>
      </c>
      <c r="C67" s="496" t="s">
        <v>517</v>
      </c>
      <c r="D67" s="498" t="s">
        <v>475</v>
      </c>
      <c r="E67" s="513" t="s">
        <v>93</v>
      </c>
      <c r="F67" s="498" t="s">
        <v>170</v>
      </c>
      <c r="G67" s="498" t="s">
        <v>515</v>
      </c>
      <c r="H67" s="498" t="s">
        <v>516</v>
      </c>
      <c r="I67" s="498" t="s">
        <v>24</v>
      </c>
      <c r="J67" s="499" t="s">
        <v>362</v>
      </c>
      <c r="K67" s="498" t="s">
        <v>174</v>
      </c>
      <c r="L67" s="498" t="s">
        <v>172</v>
      </c>
      <c r="M67" s="498" t="s">
        <v>25</v>
      </c>
      <c r="N67" s="498" t="s">
        <v>43</v>
      </c>
      <c r="O67" s="498" t="s">
        <v>79</v>
      </c>
      <c r="P67" s="515" t="s">
        <v>294</v>
      </c>
      <c r="Q67" s="800" t="s">
        <v>28</v>
      </c>
      <c r="R67" s="837"/>
      <c r="S67" s="837"/>
    </row>
    <row r="68" spans="1:19" ht="102" customHeight="1" x14ac:dyDescent="0.25">
      <c r="A68" s="1011" t="s">
        <v>323</v>
      </c>
      <c r="B68" s="753" t="s">
        <v>140</v>
      </c>
      <c r="C68" s="544" t="s">
        <v>83</v>
      </c>
      <c r="D68" s="885" t="s">
        <v>83</v>
      </c>
      <c r="E68" s="662">
        <v>1884</v>
      </c>
      <c r="F68" s="662">
        <v>1884</v>
      </c>
      <c r="G68" s="662">
        <v>0</v>
      </c>
      <c r="H68" s="662">
        <v>1884</v>
      </c>
      <c r="I68" s="633">
        <v>1772.3769673299998</v>
      </c>
      <c r="J68" s="619">
        <v>0.94075210580148616</v>
      </c>
      <c r="K68" s="617">
        <v>141.00444532999995</v>
      </c>
      <c r="L68" s="662">
        <v>111.62303267000016</v>
      </c>
      <c r="M68" s="662">
        <v>1631.3725219999999</v>
      </c>
      <c r="N68" s="619">
        <v>0.8659089819532908</v>
      </c>
      <c r="O68" s="662">
        <v>232.978444</v>
      </c>
      <c r="P68" s="619">
        <v>0.12366159447983015</v>
      </c>
      <c r="Q68" s="815" t="e">
        <v>#REF!</v>
      </c>
    </row>
    <row r="69" spans="1:19" ht="23.25" customHeight="1" x14ac:dyDescent="0.25">
      <c r="A69" s="1012"/>
      <c r="B69" s="934" t="s">
        <v>47</v>
      </c>
      <c r="C69" s="935"/>
      <c r="D69" s="656" t="s">
        <v>47</v>
      </c>
      <c r="E69" s="635">
        <v>1884</v>
      </c>
      <c r="F69" s="636">
        <v>1884</v>
      </c>
      <c r="G69" s="636">
        <v>0</v>
      </c>
      <c r="H69" s="636">
        <v>1884</v>
      </c>
      <c r="I69" s="636">
        <v>1772.3769673299998</v>
      </c>
      <c r="J69" s="637">
        <v>0.94075210580148616</v>
      </c>
      <c r="K69" s="636">
        <v>141.00444532999995</v>
      </c>
      <c r="L69" s="635">
        <v>111.62303267000016</v>
      </c>
      <c r="M69" s="635">
        <v>1631.3725219999999</v>
      </c>
      <c r="N69" s="637">
        <v>0.8659089819532908</v>
      </c>
      <c r="O69" s="635">
        <v>232.978444</v>
      </c>
      <c r="P69" s="637">
        <v>0.12366159447983015</v>
      </c>
      <c r="Q69" s="807" t="e">
        <v>#REF!</v>
      </c>
    </row>
    <row r="70" spans="1:19" ht="103.5" customHeight="1" x14ac:dyDescent="0.25">
      <c r="A70" s="1012"/>
      <c r="B70" s="754" t="s">
        <v>454</v>
      </c>
      <c r="C70" s="545" t="s">
        <v>452</v>
      </c>
      <c r="D70" s="501" t="s">
        <v>484</v>
      </c>
      <c r="E70" s="777">
        <v>1500</v>
      </c>
      <c r="F70" s="777">
        <v>1500</v>
      </c>
      <c r="G70" s="777">
        <v>0</v>
      </c>
      <c r="H70" s="777">
        <v>1500</v>
      </c>
      <c r="I70" s="778">
        <v>850.225233</v>
      </c>
      <c r="J70" s="619">
        <v>0.56681682200000005</v>
      </c>
      <c r="K70" s="617">
        <v>1.7699999999999818</v>
      </c>
      <c r="L70" s="616">
        <v>649.774767</v>
      </c>
      <c r="M70" s="616">
        <v>848.45523300000002</v>
      </c>
      <c r="N70" s="619">
        <v>0.56563682199999998</v>
      </c>
      <c r="O70" s="616">
        <v>98.615730999999997</v>
      </c>
      <c r="P70" s="619">
        <v>6.5743820666666661E-2</v>
      </c>
      <c r="Q70" s="608" t="e">
        <v>#REF!</v>
      </c>
    </row>
    <row r="71" spans="1:19" ht="27.75" customHeight="1" thickBot="1" x14ac:dyDescent="0.3">
      <c r="A71" s="1012"/>
      <c r="B71" s="941" t="s">
        <v>81</v>
      </c>
      <c r="C71" s="942"/>
      <c r="D71" s="658" t="s">
        <v>81</v>
      </c>
      <c r="E71" s="642">
        <v>1500</v>
      </c>
      <c r="F71" s="645">
        <v>1500</v>
      </c>
      <c r="G71" s="645">
        <v>0</v>
      </c>
      <c r="H71" s="645">
        <v>1500</v>
      </c>
      <c r="I71" s="645">
        <v>850.225233</v>
      </c>
      <c r="J71" s="641">
        <v>0.56681682200000005</v>
      </c>
      <c r="K71" s="645">
        <v>1.7699999999999818</v>
      </c>
      <c r="L71" s="642">
        <v>649.774767</v>
      </c>
      <c r="M71" s="642">
        <v>848.45523300000002</v>
      </c>
      <c r="N71" s="641">
        <v>0.56563682199999998</v>
      </c>
      <c r="O71" s="642">
        <v>98.615730999999997</v>
      </c>
      <c r="P71" s="641">
        <v>6.5743820666666661E-2</v>
      </c>
      <c r="Q71" s="809" t="e">
        <v>#REF!</v>
      </c>
    </row>
    <row r="72" spans="1:19" ht="35.25" customHeight="1" thickBot="1" x14ac:dyDescent="0.3">
      <c r="A72" s="1013"/>
      <c r="B72" s="924" t="s">
        <v>69</v>
      </c>
      <c r="C72" s="925"/>
      <c r="D72" s="926"/>
      <c r="E72" s="643">
        <v>3384</v>
      </c>
      <c r="F72" s="644">
        <v>3384</v>
      </c>
      <c r="G72" s="644">
        <v>0</v>
      </c>
      <c r="H72" s="644">
        <v>3384</v>
      </c>
      <c r="I72" s="644">
        <v>2622.60220033</v>
      </c>
      <c r="J72" s="571">
        <v>0.77500065021572107</v>
      </c>
      <c r="K72" s="644">
        <v>142.77444532999993</v>
      </c>
      <c r="L72" s="643">
        <v>761.39779967000004</v>
      </c>
      <c r="M72" s="643">
        <v>2479.8277549999998</v>
      </c>
      <c r="N72" s="571">
        <v>0.73280962027186758</v>
      </c>
      <c r="O72" s="643">
        <v>331.59417500000001</v>
      </c>
      <c r="P72" s="571">
        <v>9.7988822399527192E-2</v>
      </c>
      <c r="Q72" s="805" t="e">
        <v>#REF!</v>
      </c>
    </row>
    <row r="73" spans="1:19" ht="21.75" customHeight="1" thickBot="1" x14ac:dyDescent="0.3">
      <c r="A73" s="961" t="s">
        <v>548</v>
      </c>
      <c r="B73" s="961"/>
      <c r="C73" s="961"/>
      <c r="D73" s="961"/>
      <c r="E73" s="961"/>
      <c r="F73" s="961"/>
      <c r="G73" s="961"/>
      <c r="H73" s="961"/>
      <c r="I73" s="961"/>
      <c r="J73" s="961"/>
      <c r="K73" s="961"/>
      <c r="L73" s="961"/>
      <c r="M73" s="961"/>
      <c r="N73" s="961"/>
      <c r="O73" s="961"/>
      <c r="P73" s="961"/>
    </row>
    <row r="74" spans="1:19" ht="68.25" customHeight="1" thickBot="1" x14ac:dyDescent="0.3">
      <c r="A74" s="497" t="s">
        <v>6</v>
      </c>
      <c r="B74" s="514" t="s">
        <v>7</v>
      </c>
      <c r="C74" s="496" t="s">
        <v>517</v>
      </c>
      <c r="D74" s="498" t="s">
        <v>475</v>
      </c>
      <c r="E74" s="513" t="s">
        <v>93</v>
      </c>
      <c r="F74" s="498" t="s">
        <v>170</v>
      </c>
      <c r="G74" s="498" t="s">
        <v>515</v>
      </c>
      <c r="H74" s="498" t="s">
        <v>516</v>
      </c>
      <c r="I74" s="498" t="s">
        <v>24</v>
      </c>
      <c r="J74" s="499" t="s">
        <v>362</v>
      </c>
      <c r="K74" s="498" t="s">
        <v>174</v>
      </c>
      <c r="L74" s="498" t="s">
        <v>172</v>
      </c>
      <c r="M74" s="498" t="s">
        <v>25</v>
      </c>
      <c r="N74" s="498" t="s">
        <v>43</v>
      </c>
      <c r="O74" s="498" t="s">
        <v>79</v>
      </c>
      <c r="P74" s="515" t="s">
        <v>294</v>
      </c>
      <c r="Q74" s="800" t="s">
        <v>28</v>
      </c>
    </row>
    <row r="75" spans="1:19" ht="42.75" customHeight="1" x14ac:dyDescent="0.25">
      <c r="A75" s="1011" t="s">
        <v>396</v>
      </c>
      <c r="B75" s="755" t="s">
        <v>366</v>
      </c>
      <c r="C75" s="546" t="s">
        <v>33</v>
      </c>
      <c r="D75" s="886" t="s">
        <v>33</v>
      </c>
      <c r="E75" s="664">
        <v>8822.518</v>
      </c>
      <c r="F75" s="665">
        <v>8822.518</v>
      </c>
      <c r="G75" s="665">
        <v>0</v>
      </c>
      <c r="H75" s="665">
        <v>8822.518</v>
      </c>
      <c r="I75" s="666">
        <v>6861.0872120000004</v>
      </c>
      <c r="J75" s="667">
        <v>0.77767902678124323</v>
      </c>
      <c r="K75" s="665">
        <v>1618.3883450000003</v>
      </c>
      <c r="L75" s="664">
        <v>1961.4307879999997</v>
      </c>
      <c r="M75" s="664">
        <v>5242.6988670000001</v>
      </c>
      <c r="N75" s="668">
        <v>0.59424065408537563</v>
      </c>
      <c r="O75" s="664">
        <v>630.80780800000002</v>
      </c>
      <c r="P75" s="625">
        <v>7.14997473510397E-2</v>
      </c>
      <c r="Q75" s="816" t="e">
        <v>#REF!</v>
      </c>
    </row>
    <row r="76" spans="1:19" ht="24.75" customHeight="1" x14ac:dyDescent="0.25">
      <c r="A76" s="1012"/>
      <c r="B76" s="934" t="s">
        <v>47</v>
      </c>
      <c r="C76" s="935"/>
      <c r="D76" s="656" t="s">
        <v>47</v>
      </c>
      <c r="E76" s="635">
        <v>8822.518</v>
      </c>
      <c r="F76" s="636">
        <v>8822.518</v>
      </c>
      <c r="G76" s="636">
        <v>0</v>
      </c>
      <c r="H76" s="636">
        <v>8822.518</v>
      </c>
      <c r="I76" s="636">
        <v>6861.0872120000004</v>
      </c>
      <c r="J76" s="637">
        <v>0.77767902678124323</v>
      </c>
      <c r="K76" s="636">
        <v>1618.3883450000003</v>
      </c>
      <c r="L76" s="635">
        <v>1961.4307879999997</v>
      </c>
      <c r="M76" s="635">
        <v>5242.6988670000001</v>
      </c>
      <c r="N76" s="637">
        <v>0.59424065408537563</v>
      </c>
      <c r="O76" s="635">
        <v>630.80780800000002</v>
      </c>
      <c r="P76" s="637">
        <v>7.14997473510397E-2</v>
      </c>
      <c r="Q76" s="807" t="e">
        <v>#REF!</v>
      </c>
    </row>
    <row r="77" spans="1:19" ht="108.75" customHeight="1" x14ac:dyDescent="0.25">
      <c r="A77" s="1012"/>
      <c r="B77" s="756" t="s">
        <v>438</v>
      </c>
      <c r="C77" s="726" t="s">
        <v>426</v>
      </c>
      <c r="D77" s="540" t="s">
        <v>485</v>
      </c>
      <c r="E77" s="777">
        <v>7000</v>
      </c>
      <c r="F77" s="777">
        <v>7000</v>
      </c>
      <c r="G77" s="620">
        <v>0</v>
      </c>
      <c r="H77" s="617">
        <v>7000</v>
      </c>
      <c r="I77" s="618">
        <v>6821.50126</v>
      </c>
      <c r="J77" s="619">
        <v>0.97450018000000005</v>
      </c>
      <c r="K77" s="617">
        <v>0</v>
      </c>
      <c r="L77" s="617">
        <v>178.49874</v>
      </c>
      <c r="M77" s="616">
        <v>6821.50126</v>
      </c>
      <c r="N77" s="619">
        <v>0.97450018000000005</v>
      </c>
      <c r="O77" s="616">
        <v>363.19730600000003</v>
      </c>
      <c r="P77" s="619">
        <v>5.1885329428571429E-2</v>
      </c>
      <c r="Q77" s="608" t="e">
        <v>#REF!</v>
      </c>
    </row>
    <row r="78" spans="1:19" ht="105.75" customHeight="1" x14ac:dyDescent="0.25">
      <c r="A78" s="1012"/>
      <c r="B78" s="756" t="s">
        <v>439</v>
      </c>
      <c r="C78" s="726" t="s">
        <v>441</v>
      </c>
      <c r="D78" s="540" t="s">
        <v>485</v>
      </c>
      <c r="E78" s="777">
        <v>7000</v>
      </c>
      <c r="F78" s="777">
        <v>7000</v>
      </c>
      <c r="G78" s="620">
        <v>0</v>
      </c>
      <c r="H78" s="617">
        <v>7000</v>
      </c>
      <c r="I78" s="618">
        <v>6746.2284689999997</v>
      </c>
      <c r="J78" s="619">
        <v>0.96374692414285712</v>
      </c>
      <c r="K78" s="617">
        <v>482.01584800000001</v>
      </c>
      <c r="L78" s="617">
        <v>253.77153100000032</v>
      </c>
      <c r="M78" s="616">
        <v>6264.2126209999997</v>
      </c>
      <c r="N78" s="619">
        <v>0.89488751728571425</v>
      </c>
      <c r="O78" s="616">
        <v>1131.9767412000001</v>
      </c>
      <c r="P78" s="619">
        <v>0.16171096302857144</v>
      </c>
      <c r="Q78" s="608" t="e">
        <v>#REF!</v>
      </c>
    </row>
    <row r="79" spans="1:19" ht="27" customHeight="1" thickBot="1" x14ac:dyDescent="0.3">
      <c r="A79" s="1012"/>
      <c r="B79" s="1015" t="s">
        <v>81</v>
      </c>
      <c r="C79" s="1016"/>
      <c r="D79" s="656" t="s">
        <v>81</v>
      </c>
      <c r="E79" s="642">
        <v>14000</v>
      </c>
      <c r="F79" s="642">
        <v>14000</v>
      </c>
      <c r="G79" s="642">
        <v>0</v>
      </c>
      <c r="H79" s="642">
        <v>14000</v>
      </c>
      <c r="I79" s="642">
        <v>13567.729728999999</v>
      </c>
      <c r="J79" s="642">
        <v>1.9382471041428571</v>
      </c>
      <c r="K79" s="642">
        <v>482.01584800000001</v>
      </c>
      <c r="L79" s="642">
        <v>432.27027100000032</v>
      </c>
      <c r="M79" s="642">
        <v>13085.713881</v>
      </c>
      <c r="N79" s="641">
        <v>1.8693876972857142</v>
      </c>
      <c r="O79" s="642">
        <v>1495.1740472000001</v>
      </c>
      <c r="P79" s="641">
        <v>0.21359629245714287</v>
      </c>
      <c r="Q79" s="809" t="e">
        <v>#REF!</v>
      </c>
    </row>
    <row r="80" spans="1:19" ht="37.5" customHeight="1" thickBot="1" x14ac:dyDescent="0.3">
      <c r="A80" s="1013"/>
      <c r="B80" s="924" t="s">
        <v>69</v>
      </c>
      <c r="C80" s="925"/>
      <c r="D80" s="933"/>
      <c r="E80" s="669">
        <v>22822.518</v>
      </c>
      <c r="F80" s="644">
        <v>22822.518</v>
      </c>
      <c r="G80" s="644">
        <v>0</v>
      </c>
      <c r="H80" s="644">
        <v>22822.518</v>
      </c>
      <c r="I80" s="644">
        <v>20428.816940999997</v>
      </c>
      <c r="J80" s="571">
        <v>0.89511669750901268</v>
      </c>
      <c r="K80" s="644">
        <v>2100.4041930000003</v>
      </c>
      <c r="L80" s="643">
        <v>2393.7010590000027</v>
      </c>
      <c r="M80" s="643">
        <v>18328.412747999999</v>
      </c>
      <c r="N80" s="571">
        <v>0.80308460039334828</v>
      </c>
      <c r="O80" s="643">
        <v>2125.9818552000002</v>
      </c>
      <c r="P80" s="571">
        <v>9.3152817546249725E-2</v>
      </c>
      <c r="Q80" s="805" t="e">
        <v>#REF!</v>
      </c>
    </row>
    <row r="81" spans="1:61" ht="18" customHeight="1" thickBot="1" x14ac:dyDescent="0.3">
      <c r="A81" s="961" t="s">
        <v>548</v>
      </c>
      <c r="B81" s="961"/>
      <c r="C81" s="961"/>
      <c r="D81" s="961"/>
      <c r="E81" s="961"/>
      <c r="F81" s="961"/>
      <c r="G81" s="961"/>
      <c r="H81" s="961"/>
      <c r="I81" s="961"/>
      <c r="J81" s="961"/>
      <c r="K81" s="961"/>
      <c r="L81" s="961"/>
      <c r="M81" s="961"/>
      <c r="N81" s="961"/>
      <c r="O81" s="961"/>
      <c r="P81" s="961"/>
    </row>
    <row r="82" spans="1:61" s="237" customFormat="1" ht="68.25" customHeight="1" thickBot="1" x14ac:dyDescent="0.3">
      <c r="A82" s="497" t="s">
        <v>6</v>
      </c>
      <c r="B82" s="514" t="s">
        <v>7</v>
      </c>
      <c r="C82" s="496" t="s">
        <v>517</v>
      </c>
      <c r="D82" s="498" t="s">
        <v>475</v>
      </c>
      <c r="E82" s="513" t="s">
        <v>93</v>
      </c>
      <c r="F82" s="498" t="s">
        <v>170</v>
      </c>
      <c r="G82" s="498" t="s">
        <v>515</v>
      </c>
      <c r="H82" s="498" t="s">
        <v>516</v>
      </c>
      <c r="I82" s="498" t="s">
        <v>24</v>
      </c>
      <c r="J82" s="499" t="s">
        <v>362</v>
      </c>
      <c r="K82" s="498" t="s">
        <v>174</v>
      </c>
      <c r="L82" s="498" t="s">
        <v>172</v>
      </c>
      <c r="M82" s="498" t="s">
        <v>25</v>
      </c>
      <c r="N82" s="498" t="s">
        <v>43</v>
      </c>
      <c r="O82" s="498" t="s">
        <v>79</v>
      </c>
      <c r="P82" s="515" t="s">
        <v>294</v>
      </c>
      <c r="Q82" s="800" t="s">
        <v>28</v>
      </c>
      <c r="R82" s="837"/>
      <c r="S82" s="837"/>
    </row>
    <row r="83" spans="1:61" s="231" customFormat="1" ht="45" x14ac:dyDescent="0.25">
      <c r="A83" s="958" t="s">
        <v>397</v>
      </c>
      <c r="B83" s="857" t="s">
        <v>111</v>
      </c>
      <c r="C83" s="728" t="s">
        <v>39</v>
      </c>
      <c r="D83" s="324" t="s">
        <v>39</v>
      </c>
      <c r="E83" s="620">
        <v>7607</v>
      </c>
      <c r="F83" s="620">
        <v>7607</v>
      </c>
      <c r="G83" s="620">
        <v>0</v>
      </c>
      <c r="H83" s="618">
        <v>7607</v>
      </c>
      <c r="I83" s="618">
        <v>220</v>
      </c>
      <c r="J83" s="621">
        <v>2.8920730905744711E-2</v>
      </c>
      <c r="K83" s="618">
        <v>0</v>
      </c>
      <c r="L83" s="620">
        <v>7387</v>
      </c>
      <c r="M83" s="620">
        <v>220</v>
      </c>
      <c r="N83" s="619">
        <v>2.8920730905744711E-2</v>
      </c>
      <c r="O83" s="620">
        <v>0</v>
      </c>
      <c r="P83" s="619">
        <v>0</v>
      </c>
      <c r="Q83" s="796" t="e">
        <v>#REF!</v>
      </c>
      <c r="R83" s="836"/>
      <c r="S83" s="836"/>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976"/>
      <c r="B84" s="761" t="s">
        <v>113</v>
      </c>
      <c r="C84" s="729" t="s">
        <v>342</v>
      </c>
      <c r="D84" s="324" t="s">
        <v>342</v>
      </c>
      <c r="E84" s="616">
        <v>15474</v>
      </c>
      <c r="F84" s="616">
        <v>14974</v>
      </c>
      <c r="G84" s="616">
        <v>0</v>
      </c>
      <c r="H84" s="617">
        <v>14974</v>
      </c>
      <c r="I84" s="618">
        <v>9717.8595480000004</v>
      </c>
      <c r="J84" s="619">
        <v>0.64898220568986242</v>
      </c>
      <c r="K84" s="617">
        <v>1157.3974180000005</v>
      </c>
      <c r="L84" s="616">
        <v>5256.1404519999996</v>
      </c>
      <c r="M84" s="616">
        <v>8560.4621299999999</v>
      </c>
      <c r="N84" s="619">
        <v>0.57168840189662085</v>
      </c>
      <c r="O84" s="616">
        <v>2715.8398109999998</v>
      </c>
      <c r="P84" s="619">
        <v>0.18137036269533857</v>
      </c>
      <c r="Q84" s="813" t="e">
        <v>#REF!</v>
      </c>
    </row>
    <row r="85" spans="1:61" ht="30" x14ac:dyDescent="0.25">
      <c r="A85" s="977"/>
      <c r="B85" s="761" t="s">
        <v>114</v>
      </c>
      <c r="C85" s="729" t="s">
        <v>309</v>
      </c>
      <c r="D85" s="324" t="s">
        <v>309</v>
      </c>
      <c r="E85" s="616">
        <v>2926</v>
      </c>
      <c r="F85" s="616">
        <v>2926</v>
      </c>
      <c r="G85" s="616">
        <v>0</v>
      </c>
      <c r="H85" s="617">
        <v>2926</v>
      </c>
      <c r="I85" s="618">
        <v>2022.0301899999999</v>
      </c>
      <c r="J85" s="619">
        <v>0.69105611414900892</v>
      </c>
      <c r="K85" s="617">
        <v>605.20514400000002</v>
      </c>
      <c r="L85" s="616">
        <v>903.96981000000005</v>
      </c>
      <c r="M85" s="616">
        <v>1416.8250459999999</v>
      </c>
      <c r="N85" s="619">
        <v>0.4842190861244019</v>
      </c>
      <c r="O85" s="616">
        <v>167.98819433</v>
      </c>
      <c r="P85" s="619">
        <v>5.7412233195488722E-2</v>
      </c>
      <c r="Q85" s="813" t="e">
        <v>#REF!</v>
      </c>
    </row>
    <row r="86" spans="1:61" ht="19.5" x14ac:dyDescent="0.25">
      <c r="A86" s="977"/>
      <c r="B86" s="938" t="s">
        <v>47</v>
      </c>
      <c r="C86" s="935"/>
      <c r="D86" s="656" t="s">
        <v>47</v>
      </c>
      <c r="E86" s="635">
        <v>26007</v>
      </c>
      <c r="F86" s="635">
        <v>25507</v>
      </c>
      <c r="G86" s="635">
        <v>0</v>
      </c>
      <c r="H86" s="635">
        <v>25507</v>
      </c>
      <c r="I86" s="635">
        <v>11959.889738</v>
      </c>
      <c r="J86" s="637">
        <v>0.46888656988277727</v>
      </c>
      <c r="K86" s="636">
        <v>1762.6025620000005</v>
      </c>
      <c r="L86" s="635">
        <v>13547.110262</v>
      </c>
      <c r="M86" s="635">
        <v>10197.287176</v>
      </c>
      <c r="N86" s="637">
        <v>0.39978387015329125</v>
      </c>
      <c r="O86" s="635">
        <v>2883.82800533</v>
      </c>
      <c r="P86" s="637">
        <v>0.11306025817736308</v>
      </c>
      <c r="Q86" s="807" t="e">
        <v>#REF!</v>
      </c>
    </row>
    <row r="87" spans="1:61" ht="54.75" customHeight="1" x14ac:dyDescent="0.25">
      <c r="A87" s="977"/>
      <c r="B87" s="731" t="s">
        <v>442</v>
      </c>
      <c r="C87" s="727" t="s">
        <v>444</v>
      </c>
      <c r="D87" s="540" t="s">
        <v>486</v>
      </c>
      <c r="E87" s="777">
        <v>1000</v>
      </c>
      <c r="F87" s="777">
        <v>1000</v>
      </c>
      <c r="G87" s="617">
        <v>0</v>
      </c>
      <c r="H87" s="617">
        <v>1000</v>
      </c>
      <c r="I87" s="618">
        <v>720.13797899999997</v>
      </c>
      <c r="J87" s="619">
        <v>0.72013797899999998</v>
      </c>
      <c r="K87" s="617">
        <v>348.93297899999999</v>
      </c>
      <c r="L87" s="616">
        <v>279.86202100000003</v>
      </c>
      <c r="M87" s="616">
        <v>371.20499999999998</v>
      </c>
      <c r="N87" s="625">
        <v>0.37120500000000001</v>
      </c>
      <c r="O87" s="616">
        <v>7.8026660000000003</v>
      </c>
      <c r="P87" s="625">
        <v>7.8026660000000006E-3</v>
      </c>
      <c r="Q87" s="608" t="e">
        <v>#REF!</v>
      </c>
    </row>
    <row r="88" spans="1:61" ht="104.25" customHeight="1" x14ac:dyDescent="0.25">
      <c r="A88" s="977"/>
      <c r="B88" s="730" t="s">
        <v>445</v>
      </c>
      <c r="C88" s="726" t="s">
        <v>446</v>
      </c>
      <c r="D88" s="540" t="s">
        <v>487</v>
      </c>
      <c r="E88" s="777">
        <v>2000</v>
      </c>
      <c r="F88" s="777">
        <v>2000</v>
      </c>
      <c r="G88" s="617">
        <v>0</v>
      </c>
      <c r="H88" s="617">
        <v>2000</v>
      </c>
      <c r="I88" s="618">
        <v>1317.1405789999999</v>
      </c>
      <c r="J88" s="619">
        <v>0</v>
      </c>
      <c r="K88" s="617">
        <v>638.4294779999999</v>
      </c>
      <c r="L88" s="616">
        <v>682.85942100000011</v>
      </c>
      <c r="M88" s="616">
        <v>678.71110099999999</v>
      </c>
      <c r="N88" s="619">
        <v>0</v>
      </c>
      <c r="O88" s="616">
        <v>73.515169999999998</v>
      </c>
      <c r="P88" s="619">
        <v>3.6757584999999995E-2</v>
      </c>
      <c r="Q88" s="608" t="e">
        <v>#REF!</v>
      </c>
    </row>
    <row r="89" spans="1:61" ht="104.25" customHeight="1" x14ac:dyDescent="0.25">
      <c r="A89" s="977"/>
      <c r="B89" s="864" t="s">
        <v>447</v>
      </c>
      <c r="C89" s="887" t="s">
        <v>538</v>
      </c>
      <c r="D89" s="886" t="s">
        <v>488</v>
      </c>
      <c r="E89" s="868">
        <v>2000</v>
      </c>
      <c r="F89" s="868">
        <v>2000</v>
      </c>
      <c r="G89" s="868">
        <v>0</v>
      </c>
      <c r="H89" s="868">
        <v>2000</v>
      </c>
      <c r="I89" s="618">
        <v>1999.191642</v>
      </c>
      <c r="J89" s="619">
        <v>0</v>
      </c>
      <c r="K89" s="617">
        <v>629.94172400000002</v>
      </c>
      <c r="L89" s="616">
        <v>0.80835799999999836</v>
      </c>
      <c r="M89" s="616">
        <v>1369.249918</v>
      </c>
      <c r="N89" s="619">
        <v>0</v>
      </c>
      <c r="O89" s="616">
        <v>193.23744300000001</v>
      </c>
      <c r="P89" s="619">
        <v>9.6618721500000004E-2</v>
      </c>
      <c r="Q89" s="869"/>
    </row>
    <row r="90" spans="1:61" ht="26.25" customHeight="1" thickBot="1" x14ac:dyDescent="0.3">
      <c r="A90" s="977"/>
      <c r="B90" s="939" t="s">
        <v>81</v>
      </c>
      <c r="C90" s="940"/>
      <c r="D90" s="658" t="s">
        <v>81</v>
      </c>
      <c r="E90" s="642">
        <v>5000</v>
      </c>
      <c r="F90" s="642">
        <v>5000</v>
      </c>
      <c r="G90" s="642">
        <v>0</v>
      </c>
      <c r="H90" s="642">
        <v>5000</v>
      </c>
      <c r="I90" s="642">
        <v>4036.4701999999997</v>
      </c>
      <c r="J90" s="641">
        <v>0.80729403999999994</v>
      </c>
      <c r="K90" s="642">
        <v>1617.304181</v>
      </c>
      <c r="L90" s="645">
        <v>962.72144200000014</v>
      </c>
      <c r="M90" s="642">
        <v>2419.1660190000002</v>
      </c>
      <c r="N90" s="641">
        <v>0.48383320380000006</v>
      </c>
      <c r="O90" s="642">
        <v>274.55527900000004</v>
      </c>
      <c r="P90" s="641">
        <v>5.4911055800000011E-2</v>
      </c>
      <c r="Q90" s="809" t="e">
        <v>#REF!</v>
      </c>
    </row>
    <row r="91" spans="1:61" ht="30" customHeight="1" thickBot="1" x14ac:dyDescent="0.3">
      <c r="A91" s="1009"/>
      <c r="B91" s="924" t="s">
        <v>69</v>
      </c>
      <c r="C91" s="925"/>
      <c r="D91" s="926"/>
      <c r="E91" s="643">
        <v>31007</v>
      </c>
      <c r="F91" s="644">
        <v>30507</v>
      </c>
      <c r="G91" s="644">
        <v>0</v>
      </c>
      <c r="H91" s="644">
        <v>30507</v>
      </c>
      <c r="I91" s="644">
        <v>15996.359938</v>
      </c>
      <c r="J91" s="571">
        <v>0.52435047490739828</v>
      </c>
      <c r="K91" s="644">
        <v>3379.9067430000005</v>
      </c>
      <c r="L91" s="643">
        <v>14510.640062</v>
      </c>
      <c r="M91" s="643">
        <v>12616.453195</v>
      </c>
      <c r="N91" s="571">
        <v>0.41355928786835811</v>
      </c>
      <c r="O91" s="643">
        <v>3158.3832843300002</v>
      </c>
      <c r="P91" s="571">
        <v>0.10352978937063625</v>
      </c>
      <c r="Q91" s="817" t="e">
        <v>#REF!</v>
      </c>
    </row>
    <row r="92" spans="1:61" ht="20.25" customHeight="1" x14ac:dyDescent="0.25">
      <c r="A92" s="961" t="s">
        <v>548</v>
      </c>
      <c r="B92" s="961"/>
      <c r="C92" s="961"/>
      <c r="D92" s="961"/>
      <c r="E92" s="961"/>
      <c r="F92" s="961"/>
      <c r="G92" s="961"/>
      <c r="H92" s="961"/>
      <c r="I92" s="961"/>
      <c r="J92" s="961"/>
      <c r="K92" s="961"/>
      <c r="L92" s="961"/>
      <c r="M92" s="961"/>
      <c r="N92" s="961"/>
      <c r="O92" s="961"/>
      <c r="P92" s="961"/>
    </row>
    <row r="93" spans="1:61" ht="20.25" customHeight="1" thickBot="1" x14ac:dyDescent="0.3">
      <c r="A93" s="670"/>
      <c r="B93" s="718"/>
      <c r="C93" s="547"/>
      <c r="D93" s="671"/>
      <c r="E93" s="672"/>
      <c r="F93" s="672"/>
      <c r="G93" s="615"/>
      <c r="H93" s="615"/>
      <c r="I93" s="615"/>
      <c r="J93" s="615"/>
      <c r="K93" s="615"/>
      <c r="L93" s="615"/>
      <c r="M93" s="673"/>
      <c r="N93" s="615"/>
      <c r="O93" s="674"/>
      <c r="P93" s="615"/>
      <c r="Q93" s="539"/>
    </row>
    <row r="94" spans="1:61" s="237" customFormat="1" ht="51.75" customHeight="1" thickBot="1" x14ac:dyDescent="0.3">
      <c r="A94" s="497" t="s">
        <v>6</v>
      </c>
      <c r="B94" s="514" t="s">
        <v>7</v>
      </c>
      <c r="C94" s="496" t="s">
        <v>517</v>
      </c>
      <c r="D94" s="498" t="s">
        <v>475</v>
      </c>
      <c r="E94" s="513" t="s">
        <v>93</v>
      </c>
      <c r="F94" s="498" t="s">
        <v>170</v>
      </c>
      <c r="G94" s="498" t="s">
        <v>515</v>
      </c>
      <c r="H94" s="498" t="s">
        <v>516</v>
      </c>
      <c r="I94" s="498" t="s">
        <v>24</v>
      </c>
      <c r="J94" s="499" t="s">
        <v>362</v>
      </c>
      <c r="K94" s="498" t="s">
        <v>174</v>
      </c>
      <c r="L94" s="498" t="s">
        <v>172</v>
      </c>
      <c r="M94" s="498" t="s">
        <v>25</v>
      </c>
      <c r="N94" s="498" t="s">
        <v>43</v>
      </c>
      <c r="O94" s="498" t="s">
        <v>79</v>
      </c>
      <c r="P94" s="515" t="s">
        <v>294</v>
      </c>
      <c r="Q94" s="818" t="s">
        <v>28</v>
      </c>
      <c r="R94" s="837"/>
      <c r="S94" s="837"/>
    </row>
    <row r="95" spans="1:61" ht="45" customHeight="1" x14ac:dyDescent="0.25">
      <c r="A95" s="1011" t="s">
        <v>395</v>
      </c>
      <c r="B95" s="753" t="s">
        <v>110</v>
      </c>
      <c r="C95" s="544" t="s">
        <v>38</v>
      </c>
      <c r="D95" s="50" t="s">
        <v>38</v>
      </c>
      <c r="E95" s="662">
        <v>627264</v>
      </c>
      <c r="F95" s="663">
        <v>627264</v>
      </c>
      <c r="G95" s="633">
        <v>0</v>
      </c>
      <c r="H95" s="663">
        <v>627264</v>
      </c>
      <c r="I95" s="633">
        <v>627264</v>
      </c>
      <c r="J95" s="619">
        <v>1</v>
      </c>
      <c r="K95" s="617">
        <v>93583.628415789921</v>
      </c>
      <c r="L95" s="662">
        <v>0</v>
      </c>
      <c r="M95" s="662">
        <v>533680.37158421008</v>
      </c>
      <c r="N95" s="675">
        <v>0.85080663258884626</v>
      </c>
      <c r="O95" s="662">
        <v>12291.511662000001</v>
      </c>
      <c r="P95" s="619">
        <v>1.9595436151285586E-2</v>
      </c>
      <c r="Q95" s="815" t="e">
        <v>#REF!</v>
      </c>
    </row>
    <row r="96" spans="1:61" ht="27.75" customHeight="1" x14ac:dyDescent="0.25">
      <c r="A96" s="1012"/>
      <c r="B96" s="934" t="s">
        <v>47</v>
      </c>
      <c r="C96" s="935"/>
      <c r="D96" s="656" t="s">
        <v>47</v>
      </c>
      <c r="E96" s="635">
        <v>627264</v>
      </c>
      <c r="F96" s="636">
        <v>627264</v>
      </c>
      <c r="G96" s="636">
        <v>0</v>
      </c>
      <c r="H96" s="636">
        <v>627264</v>
      </c>
      <c r="I96" s="636">
        <v>627264</v>
      </c>
      <c r="J96" s="637">
        <v>1</v>
      </c>
      <c r="K96" s="636">
        <v>93583.628415789921</v>
      </c>
      <c r="L96" s="635">
        <v>0</v>
      </c>
      <c r="M96" s="635">
        <v>533680.37158421008</v>
      </c>
      <c r="N96" s="637">
        <v>0.85080663258884626</v>
      </c>
      <c r="O96" s="635">
        <v>12291.511662000001</v>
      </c>
      <c r="P96" s="637">
        <v>1.9595436151285586E-2</v>
      </c>
      <c r="Q96" s="807" t="e">
        <v>#REF!</v>
      </c>
    </row>
    <row r="97" spans="1:19" s="231" customFormat="1" ht="27.75" customHeight="1" x14ac:dyDescent="0.25">
      <c r="A97" s="1012"/>
      <c r="B97" s="866" t="s">
        <v>424</v>
      </c>
      <c r="C97" s="888" t="s">
        <v>149</v>
      </c>
      <c r="D97" s="867" t="s">
        <v>149</v>
      </c>
      <c r="E97" s="620">
        <v>60000</v>
      </c>
      <c r="F97" s="620">
        <v>60000</v>
      </c>
      <c r="G97" s="620">
        <v>0</v>
      </c>
      <c r="H97" s="620">
        <v>60000</v>
      </c>
      <c r="I97" s="633">
        <v>59959.5</v>
      </c>
      <c r="J97" s="619">
        <v>0.99932500000000002</v>
      </c>
      <c r="K97" s="617">
        <v>10241.547500000001</v>
      </c>
      <c r="L97" s="662">
        <v>40.5</v>
      </c>
      <c r="M97" s="662">
        <v>49717.952499999999</v>
      </c>
      <c r="N97" s="675">
        <v>0.82863254166666667</v>
      </c>
      <c r="O97" s="662">
        <v>99.540165999999999</v>
      </c>
      <c r="P97" s="619">
        <v>1.6590027666666667E-3</v>
      </c>
      <c r="Q97" s="865"/>
      <c r="R97" s="856"/>
      <c r="S97" s="856"/>
    </row>
    <row r="98" spans="1:19" ht="42.75" customHeight="1" x14ac:dyDescent="0.25">
      <c r="A98" s="1012"/>
      <c r="B98" s="730" t="s">
        <v>427</v>
      </c>
      <c r="C98" s="726" t="s">
        <v>426</v>
      </c>
      <c r="D98" s="544" t="s">
        <v>488</v>
      </c>
      <c r="E98" s="616">
        <v>81291</v>
      </c>
      <c r="F98" s="616">
        <v>81291</v>
      </c>
      <c r="G98" s="616">
        <v>0</v>
      </c>
      <c r="H98" s="616">
        <v>81291</v>
      </c>
      <c r="I98" s="616">
        <v>81291</v>
      </c>
      <c r="J98" s="619">
        <v>1</v>
      </c>
      <c r="K98" s="617">
        <v>64087.983738020004</v>
      </c>
      <c r="L98" s="616">
        <v>0</v>
      </c>
      <c r="M98" s="616">
        <v>17203.016261979999</v>
      </c>
      <c r="N98" s="619">
        <v>0.21162264287534904</v>
      </c>
      <c r="O98" s="616">
        <v>0</v>
      </c>
      <c r="P98" s="619">
        <v>0</v>
      </c>
      <c r="Q98" s="608" t="e">
        <v>#REF!</v>
      </c>
    </row>
    <row r="99" spans="1:19" ht="23.25" customHeight="1" thickBot="1" x14ac:dyDescent="0.3">
      <c r="A99" s="1012"/>
      <c r="B99" s="941" t="s">
        <v>81</v>
      </c>
      <c r="C99" s="942"/>
      <c r="D99" s="658" t="s">
        <v>81</v>
      </c>
      <c r="E99" s="642">
        <v>141291</v>
      </c>
      <c r="F99" s="642">
        <v>141291</v>
      </c>
      <c r="G99" s="642">
        <v>0</v>
      </c>
      <c r="H99" s="642">
        <v>141291</v>
      </c>
      <c r="I99" s="642">
        <v>141250.5</v>
      </c>
      <c r="J99" s="641">
        <v>0.99971335753869672</v>
      </c>
      <c r="K99" s="642">
        <v>74329.531238020005</v>
      </c>
      <c r="L99" s="642">
        <v>40.5</v>
      </c>
      <c r="M99" s="642">
        <v>66920.968761979995</v>
      </c>
      <c r="N99" s="641">
        <v>0.47363928885760592</v>
      </c>
      <c r="O99" s="642">
        <v>99.540165999999999</v>
      </c>
      <c r="P99" s="641">
        <v>7.0450464643890978E-4</v>
      </c>
      <c r="Q99" s="809" t="e">
        <v>#REF!</v>
      </c>
    </row>
    <row r="100" spans="1:19" ht="40.5" customHeight="1" thickBot="1" x14ac:dyDescent="0.3">
      <c r="A100" s="1014"/>
      <c r="B100" s="924" t="s">
        <v>69</v>
      </c>
      <c r="C100" s="925"/>
      <c r="D100" s="926"/>
      <c r="E100" s="643">
        <v>768555</v>
      </c>
      <c r="F100" s="644">
        <v>768555</v>
      </c>
      <c r="G100" s="644">
        <v>0</v>
      </c>
      <c r="H100" s="644">
        <v>768555</v>
      </c>
      <c r="I100" s="644">
        <v>768514.5</v>
      </c>
      <c r="J100" s="571">
        <v>0.99994730370630602</v>
      </c>
      <c r="K100" s="644">
        <v>167913.15965380991</v>
      </c>
      <c r="L100" s="643">
        <v>40.5</v>
      </c>
      <c r="M100" s="643">
        <v>600601.34034619003</v>
      </c>
      <c r="N100" s="571">
        <v>0.78146826231849387</v>
      </c>
      <c r="O100" s="643">
        <v>12391.051828000001</v>
      </c>
      <c r="P100" s="571">
        <v>1.6122531019900986E-2</v>
      </c>
      <c r="Q100" s="805" t="e">
        <v>#REF!</v>
      </c>
    </row>
    <row r="101" spans="1:19" ht="22.5" customHeight="1" thickBot="1" x14ac:dyDescent="0.3">
      <c r="A101" s="961" t="s">
        <v>548</v>
      </c>
      <c r="B101" s="961"/>
      <c r="C101" s="961"/>
      <c r="D101" s="961"/>
      <c r="E101" s="961"/>
      <c r="F101" s="961"/>
      <c r="G101" s="961"/>
      <c r="H101" s="961"/>
      <c r="I101" s="961"/>
      <c r="J101" s="961"/>
      <c r="K101" s="961"/>
      <c r="L101" s="961"/>
      <c r="M101" s="1010"/>
      <c r="N101" s="961"/>
      <c r="O101" s="961"/>
      <c r="P101" s="961"/>
      <c r="Q101" s="572"/>
    </row>
    <row r="102" spans="1:19" s="237" customFormat="1" ht="68.25" customHeight="1" x14ac:dyDescent="0.25">
      <c r="A102" s="497" t="s">
        <v>6</v>
      </c>
      <c r="B102" s="514" t="s">
        <v>7</v>
      </c>
      <c r="C102" s="496" t="s">
        <v>517</v>
      </c>
      <c r="D102" s="498" t="s">
        <v>475</v>
      </c>
      <c r="E102" s="513" t="s">
        <v>93</v>
      </c>
      <c r="F102" s="498" t="s">
        <v>170</v>
      </c>
      <c r="G102" s="498" t="s">
        <v>515</v>
      </c>
      <c r="H102" s="498" t="s">
        <v>516</v>
      </c>
      <c r="I102" s="498" t="s">
        <v>24</v>
      </c>
      <c r="J102" s="499" t="s">
        <v>362</v>
      </c>
      <c r="K102" s="498" t="s">
        <v>174</v>
      </c>
      <c r="L102" s="498" t="s">
        <v>172</v>
      </c>
      <c r="M102" s="498" t="s">
        <v>25</v>
      </c>
      <c r="N102" s="498" t="s">
        <v>43</v>
      </c>
      <c r="O102" s="498" t="s">
        <v>79</v>
      </c>
      <c r="P102" s="515" t="s">
        <v>294</v>
      </c>
      <c r="Q102" s="800" t="s">
        <v>28</v>
      </c>
      <c r="R102" s="837"/>
      <c r="S102" s="837"/>
    </row>
    <row r="103" spans="1:19" ht="69.75" customHeight="1" x14ac:dyDescent="0.25">
      <c r="A103" s="976" t="s">
        <v>519</v>
      </c>
      <c r="B103" s="730" t="s">
        <v>471</v>
      </c>
      <c r="C103" s="726" t="s">
        <v>449</v>
      </c>
      <c r="D103" s="540" t="s">
        <v>489</v>
      </c>
      <c r="E103" s="662">
        <v>3000</v>
      </c>
      <c r="F103" s="662">
        <v>3000</v>
      </c>
      <c r="G103" s="662">
        <v>0</v>
      </c>
      <c r="H103" s="662">
        <v>3000</v>
      </c>
      <c r="I103" s="781">
        <v>2533.2642179999998</v>
      </c>
      <c r="J103" s="675">
        <v>0.84442140599999993</v>
      </c>
      <c r="K103" s="663">
        <v>53.805456999999933</v>
      </c>
      <c r="L103" s="662">
        <v>466.7357820000002</v>
      </c>
      <c r="M103" s="662">
        <v>2479.4587609999999</v>
      </c>
      <c r="N103" s="676">
        <v>0.82648625366666661</v>
      </c>
      <c r="O103" s="662">
        <v>297.54934300000002</v>
      </c>
      <c r="P103" s="625">
        <v>9.9183114333333336E-2</v>
      </c>
      <c r="Q103" s="819" t="e">
        <v>#REF!</v>
      </c>
    </row>
    <row r="104" spans="1:19" ht="31.5" customHeight="1" thickBot="1" x14ac:dyDescent="0.3">
      <c r="A104" s="977"/>
      <c r="B104" s="943" t="s">
        <v>81</v>
      </c>
      <c r="C104" s="942"/>
      <c r="D104" s="658" t="s">
        <v>81</v>
      </c>
      <c r="E104" s="645">
        <v>3000</v>
      </c>
      <c r="F104" s="645">
        <v>3000</v>
      </c>
      <c r="G104" s="645">
        <v>0</v>
      </c>
      <c r="H104" s="645">
        <v>3000</v>
      </c>
      <c r="I104" s="645">
        <v>2533.2642179999998</v>
      </c>
      <c r="J104" s="641">
        <v>0.84442140599999993</v>
      </c>
      <c r="K104" s="645">
        <v>53.805456999999933</v>
      </c>
      <c r="L104" s="642">
        <v>466.7357820000002</v>
      </c>
      <c r="M104" s="642">
        <v>2479.4587609999999</v>
      </c>
      <c r="N104" s="641">
        <v>0.82648625366666661</v>
      </c>
      <c r="O104" s="642">
        <v>297.54934300000002</v>
      </c>
      <c r="P104" s="641">
        <v>9.9183114333333336E-2</v>
      </c>
      <c r="Q104" s="809" t="e">
        <v>#REF!</v>
      </c>
    </row>
    <row r="105" spans="1:19" ht="40.5" customHeight="1" thickBot="1" x14ac:dyDescent="0.3">
      <c r="A105" s="959"/>
      <c r="B105" s="924" t="s">
        <v>69</v>
      </c>
      <c r="C105" s="925"/>
      <c r="D105" s="926"/>
      <c r="E105" s="643">
        <v>3000</v>
      </c>
      <c r="F105" s="644">
        <v>3000</v>
      </c>
      <c r="G105" s="644">
        <v>0</v>
      </c>
      <c r="H105" s="644">
        <v>3000</v>
      </c>
      <c r="I105" s="644">
        <v>2533.2642179999998</v>
      </c>
      <c r="J105" s="571">
        <v>0.84442140599999993</v>
      </c>
      <c r="K105" s="644">
        <v>53.805456999999933</v>
      </c>
      <c r="L105" s="643">
        <v>466.7357820000002</v>
      </c>
      <c r="M105" s="643">
        <v>2479.4587609999999</v>
      </c>
      <c r="N105" s="571">
        <v>0.82648625366666661</v>
      </c>
      <c r="O105" s="643">
        <v>297.54934300000002</v>
      </c>
      <c r="P105" s="571">
        <v>9.9183114333333336E-2</v>
      </c>
      <c r="Q105" s="805" t="e">
        <v>#REF!</v>
      </c>
    </row>
    <row r="106" spans="1:19" ht="22.5" customHeight="1" thickBot="1" x14ac:dyDescent="0.3">
      <c r="A106" s="961" t="s">
        <v>548</v>
      </c>
      <c r="B106" s="961"/>
      <c r="C106" s="961"/>
      <c r="D106" s="961"/>
      <c r="E106" s="961"/>
      <c r="F106" s="961"/>
      <c r="G106" s="961"/>
      <c r="H106" s="961"/>
      <c r="I106" s="961"/>
      <c r="J106" s="961"/>
      <c r="K106" s="961"/>
      <c r="L106" s="961"/>
      <c r="M106" s="1010"/>
      <c r="N106" s="961"/>
      <c r="O106" s="961"/>
      <c r="P106" s="961"/>
    </row>
    <row r="107" spans="1:19" s="237" customFormat="1" ht="68.25" customHeight="1" thickBot="1" x14ac:dyDescent="0.3">
      <c r="A107" s="497" t="s">
        <v>6</v>
      </c>
      <c r="B107" s="514" t="s">
        <v>7</v>
      </c>
      <c r="C107" s="496" t="s">
        <v>517</v>
      </c>
      <c r="D107" s="498" t="s">
        <v>475</v>
      </c>
      <c r="E107" s="513" t="s">
        <v>93</v>
      </c>
      <c r="F107" s="498" t="s">
        <v>170</v>
      </c>
      <c r="G107" s="498" t="s">
        <v>515</v>
      </c>
      <c r="H107" s="498" t="s">
        <v>516</v>
      </c>
      <c r="I107" s="498" t="s">
        <v>24</v>
      </c>
      <c r="J107" s="499" t="s">
        <v>362</v>
      </c>
      <c r="K107" s="498" t="s">
        <v>174</v>
      </c>
      <c r="L107" s="498" t="s">
        <v>172</v>
      </c>
      <c r="M107" s="498" t="s">
        <v>25</v>
      </c>
      <c r="N107" s="498" t="s">
        <v>43</v>
      </c>
      <c r="O107" s="498" t="s">
        <v>79</v>
      </c>
      <c r="P107" s="515" t="s">
        <v>294</v>
      </c>
      <c r="Q107" s="820" t="s">
        <v>28</v>
      </c>
      <c r="R107" s="837"/>
      <c r="S107" s="837"/>
    </row>
    <row r="108" spans="1:19" ht="74.25" customHeight="1" x14ac:dyDescent="0.25">
      <c r="A108" s="976" t="s">
        <v>333</v>
      </c>
      <c r="B108" s="760" t="s">
        <v>297</v>
      </c>
      <c r="C108" s="733" t="s">
        <v>299</v>
      </c>
      <c r="D108" s="733" t="s">
        <v>299</v>
      </c>
      <c r="E108" s="662">
        <v>2702</v>
      </c>
      <c r="F108" s="663">
        <v>2702</v>
      </c>
      <c r="G108" s="663">
        <v>0</v>
      </c>
      <c r="H108" s="663">
        <v>2702</v>
      </c>
      <c r="I108" s="781">
        <v>1481.8388937</v>
      </c>
      <c r="J108" s="675">
        <v>0.54842298064396744</v>
      </c>
      <c r="K108" s="663">
        <v>121.81210999999985</v>
      </c>
      <c r="L108" s="662">
        <v>1220.1611063</v>
      </c>
      <c r="M108" s="662">
        <v>1360.0267837000001</v>
      </c>
      <c r="N108" s="675">
        <v>0.50334077857142867</v>
      </c>
      <c r="O108" s="662">
        <v>68.219128999999995</v>
      </c>
      <c r="P108" s="675">
        <v>2.5247642116950405E-2</v>
      </c>
      <c r="Q108" s="815" t="e">
        <v>#REF!</v>
      </c>
    </row>
    <row r="109" spans="1:19" ht="63.75" customHeight="1" x14ac:dyDescent="0.25">
      <c r="A109" s="977"/>
      <c r="B109" s="761" t="s">
        <v>128</v>
      </c>
      <c r="C109" s="729" t="s">
        <v>311</v>
      </c>
      <c r="D109" s="729" t="s">
        <v>311</v>
      </c>
      <c r="E109" s="616">
        <v>76438</v>
      </c>
      <c r="F109" s="616">
        <v>75218</v>
      </c>
      <c r="G109" s="616">
        <v>0</v>
      </c>
      <c r="H109" s="616">
        <v>75218</v>
      </c>
      <c r="I109" s="616">
        <v>26306.334714330002</v>
      </c>
      <c r="J109" s="619">
        <v>0.34973456771424394</v>
      </c>
      <c r="K109" s="617">
        <v>2262.0716990000001</v>
      </c>
      <c r="L109" s="616">
        <v>48911.665285669995</v>
      </c>
      <c r="M109" s="616">
        <v>24044.263015330002</v>
      </c>
      <c r="N109" s="619">
        <v>0.31966102549030817</v>
      </c>
      <c r="O109" s="616">
        <v>2934.1616054299998</v>
      </c>
      <c r="P109" s="619">
        <v>3.9008769249780632E-2</v>
      </c>
      <c r="Q109" s="813" t="e">
        <v>#REF!</v>
      </c>
    </row>
    <row r="110" spans="1:19" ht="45" x14ac:dyDescent="0.25">
      <c r="A110" s="977"/>
      <c r="B110" s="761" t="s">
        <v>130</v>
      </c>
      <c r="C110" s="729" t="s">
        <v>131</v>
      </c>
      <c r="D110" s="729" t="s">
        <v>131</v>
      </c>
      <c r="E110" s="616">
        <v>1150</v>
      </c>
      <c r="F110" s="616">
        <v>1150</v>
      </c>
      <c r="G110" s="616">
        <v>0</v>
      </c>
      <c r="H110" s="616">
        <v>1150</v>
      </c>
      <c r="I110" s="616">
        <v>1150</v>
      </c>
      <c r="J110" s="619">
        <v>1</v>
      </c>
      <c r="K110" s="617">
        <v>0</v>
      </c>
      <c r="L110" s="616">
        <v>0</v>
      </c>
      <c r="M110" s="616">
        <v>1150</v>
      </c>
      <c r="N110" s="619">
        <v>1</v>
      </c>
      <c r="O110" s="616">
        <v>115</v>
      </c>
      <c r="P110" s="619">
        <v>0.1</v>
      </c>
      <c r="Q110" s="813" t="e">
        <v>#REF!</v>
      </c>
    </row>
    <row r="111" spans="1:19" ht="26.25" customHeight="1" x14ac:dyDescent="0.25">
      <c r="A111" s="977"/>
      <c r="B111" s="938" t="s">
        <v>47</v>
      </c>
      <c r="C111" s="935"/>
      <c r="D111" s="656" t="s">
        <v>47</v>
      </c>
      <c r="E111" s="635">
        <v>80290</v>
      </c>
      <c r="F111" s="636">
        <v>79070</v>
      </c>
      <c r="G111" s="636">
        <v>0</v>
      </c>
      <c r="H111" s="636">
        <v>79070</v>
      </c>
      <c r="I111" s="636">
        <v>28938.173608030003</v>
      </c>
      <c r="J111" s="637">
        <v>0.36598170744947517</v>
      </c>
      <c r="K111" s="636">
        <v>2383.8838089999999</v>
      </c>
      <c r="L111" s="635">
        <v>50131.826391969997</v>
      </c>
      <c r="M111" s="635">
        <v>26554.289799030001</v>
      </c>
      <c r="N111" s="637">
        <v>0.33583267736221073</v>
      </c>
      <c r="O111" s="635">
        <v>3117.3807344299998</v>
      </c>
      <c r="P111" s="637">
        <v>3.9425581566080684E-2</v>
      </c>
      <c r="Q111" s="807" t="e">
        <v>#REF!</v>
      </c>
    </row>
    <row r="112" spans="1:19" ht="88.5" customHeight="1" x14ac:dyDescent="0.25">
      <c r="A112" s="977"/>
      <c r="B112" s="730" t="s">
        <v>451</v>
      </c>
      <c r="C112" s="726" t="s">
        <v>452</v>
      </c>
      <c r="D112" s="540" t="s">
        <v>490</v>
      </c>
      <c r="E112" s="777">
        <v>15000</v>
      </c>
      <c r="F112" s="777">
        <v>15000</v>
      </c>
      <c r="G112" s="777">
        <v>0</v>
      </c>
      <c r="H112" s="777">
        <v>15000</v>
      </c>
      <c r="I112" s="777">
        <v>7393.1849670000001</v>
      </c>
      <c r="J112" s="621">
        <v>0.4928789978</v>
      </c>
      <c r="K112" s="618">
        <v>6289.8527240000003</v>
      </c>
      <c r="L112" s="620">
        <v>7606.8150329999999</v>
      </c>
      <c r="M112" s="620">
        <v>1103.3322430000001</v>
      </c>
      <c r="N112" s="619">
        <v>7.3555482866666674E-2</v>
      </c>
      <c r="O112" s="616">
        <v>54.383195000000001</v>
      </c>
      <c r="P112" s="619">
        <v>3.6255463333333335E-3</v>
      </c>
      <c r="Q112" s="608" t="e">
        <v>#REF!</v>
      </c>
    </row>
    <row r="113" spans="1:61" s="231" customFormat="1" ht="78" customHeight="1" x14ac:dyDescent="0.25">
      <c r="A113" s="977"/>
      <c r="B113" s="730" t="s">
        <v>453</v>
      </c>
      <c r="C113" s="726" t="s">
        <v>452</v>
      </c>
      <c r="D113" s="540" t="s">
        <v>491</v>
      </c>
      <c r="E113" s="777">
        <v>400</v>
      </c>
      <c r="F113" s="777">
        <v>400</v>
      </c>
      <c r="G113" s="777">
        <v>0</v>
      </c>
      <c r="H113" s="777">
        <v>400</v>
      </c>
      <c r="I113" s="777">
        <v>100</v>
      </c>
      <c r="J113" s="621">
        <v>0.25</v>
      </c>
      <c r="K113" s="618">
        <v>39.130436000000003</v>
      </c>
      <c r="L113" s="620">
        <v>300</v>
      </c>
      <c r="M113" s="620">
        <v>60.869563999999997</v>
      </c>
      <c r="N113" s="619">
        <v>0.15217391</v>
      </c>
      <c r="O113" s="620">
        <v>8.9855070000000001</v>
      </c>
      <c r="P113" s="619">
        <v>2.2463767499999999E-2</v>
      </c>
      <c r="Q113" s="796" t="e">
        <v>#REF!</v>
      </c>
      <c r="R113" s="836"/>
      <c r="S113" s="836"/>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977"/>
      <c r="B114" s="943" t="s">
        <v>81</v>
      </c>
      <c r="C114" s="942"/>
      <c r="D114" s="658" t="s">
        <v>81</v>
      </c>
      <c r="E114" s="642">
        <v>15400</v>
      </c>
      <c r="F114" s="645">
        <v>15400</v>
      </c>
      <c r="G114" s="645">
        <v>0</v>
      </c>
      <c r="H114" s="645">
        <v>15400</v>
      </c>
      <c r="I114" s="645">
        <v>7493.1849670000001</v>
      </c>
      <c r="J114" s="641">
        <v>0.48657045240259739</v>
      </c>
      <c r="K114" s="645">
        <v>6328.9831600000007</v>
      </c>
      <c r="L114" s="642">
        <v>7906.8150329999999</v>
      </c>
      <c r="M114" s="642">
        <v>1164.2018070000001</v>
      </c>
      <c r="N114" s="641">
        <v>7.5597519935064944E-2</v>
      </c>
      <c r="O114" s="642">
        <v>63.368701999999999</v>
      </c>
      <c r="P114" s="641">
        <v>4.1148507792207788E-3</v>
      </c>
      <c r="Q114" s="809" t="e">
        <v>#REF!</v>
      </c>
    </row>
    <row r="115" spans="1:61" ht="42" customHeight="1" thickBot="1" x14ac:dyDescent="0.3">
      <c r="A115" s="959"/>
      <c r="B115" s="924" t="s">
        <v>69</v>
      </c>
      <c r="C115" s="925"/>
      <c r="D115" s="926"/>
      <c r="E115" s="643">
        <v>95690</v>
      </c>
      <c r="F115" s="644">
        <v>94470</v>
      </c>
      <c r="G115" s="644">
        <v>0</v>
      </c>
      <c r="H115" s="644">
        <v>94470</v>
      </c>
      <c r="I115" s="644">
        <v>36431.358575030004</v>
      </c>
      <c r="J115" s="571">
        <v>0.38563944717931625</v>
      </c>
      <c r="K115" s="644">
        <v>8712.8669690000006</v>
      </c>
      <c r="L115" s="643">
        <v>58038.641424969996</v>
      </c>
      <c r="M115" s="643">
        <v>27718.491606030002</v>
      </c>
      <c r="N115" s="571">
        <v>0.29341051768847254</v>
      </c>
      <c r="O115" s="643">
        <v>3180.7494364300001</v>
      </c>
      <c r="P115" s="571">
        <v>3.3669412897533606E-2</v>
      </c>
      <c r="Q115" s="805" t="e">
        <v>#REF!</v>
      </c>
    </row>
    <row r="116" spans="1:61" ht="18" customHeight="1" x14ac:dyDescent="0.25">
      <c r="A116" s="961" t="s">
        <v>548</v>
      </c>
      <c r="B116" s="961"/>
      <c r="C116" s="961"/>
      <c r="D116" s="961"/>
      <c r="E116" s="961"/>
      <c r="F116" s="961"/>
      <c r="G116" s="961"/>
      <c r="H116" s="961"/>
      <c r="I116" s="961"/>
      <c r="J116" s="961"/>
      <c r="K116" s="961"/>
      <c r="L116" s="961"/>
      <c r="M116" s="1010"/>
      <c r="N116" s="961"/>
      <c r="O116" s="961"/>
      <c r="P116" s="961"/>
    </row>
    <row r="117" spans="1:61" ht="18" customHeight="1" thickBot="1" x14ac:dyDescent="0.3">
      <c r="A117" s="670"/>
      <c r="B117" s="718"/>
      <c r="C117" s="547"/>
      <c r="D117" s="671"/>
      <c r="E117" s="672"/>
      <c r="F117" s="615"/>
      <c r="G117" s="615"/>
      <c r="H117" s="615"/>
      <c r="I117" s="615"/>
      <c r="J117" s="615"/>
      <c r="K117" s="615"/>
      <c r="L117" s="615"/>
      <c r="M117" s="673"/>
      <c r="N117" s="615"/>
      <c r="O117" s="674"/>
      <c r="P117" s="615"/>
      <c r="Q117" s="539"/>
    </row>
    <row r="118" spans="1:61" s="237" customFormat="1" ht="68.25" customHeight="1" thickBot="1" x14ac:dyDescent="0.3">
      <c r="A118" s="497" t="s">
        <v>6</v>
      </c>
      <c r="B118" s="514" t="s">
        <v>7</v>
      </c>
      <c r="C118" s="496" t="s">
        <v>517</v>
      </c>
      <c r="D118" s="498" t="s">
        <v>475</v>
      </c>
      <c r="E118" s="513" t="s">
        <v>93</v>
      </c>
      <c r="F118" s="498" t="s">
        <v>170</v>
      </c>
      <c r="G118" s="498" t="s">
        <v>515</v>
      </c>
      <c r="H118" s="498" t="s">
        <v>516</v>
      </c>
      <c r="I118" s="498" t="s">
        <v>24</v>
      </c>
      <c r="J118" s="499" t="s">
        <v>362</v>
      </c>
      <c r="K118" s="498" t="s">
        <v>174</v>
      </c>
      <c r="L118" s="498" t="s">
        <v>172</v>
      </c>
      <c r="M118" s="498" t="s">
        <v>25</v>
      </c>
      <c r="N118" s="498" t="s">
        <v>43</v>
      </c>
      <c r="O118" s="498" t="s">
        <v>79</v>
      </c>
      <c r="P118" s="515" t="s">
        <v>294</v>
      </c>
      <c r="Q118" s="818" t="s">
        <v>28</v>
      </c>
      <c r="R118" s="837"/>
      <c r="S118" s="837"/>
    </row>
    <row r="119" spans="1:61" s="231" customFormat="1" ht="35.25" customHeight="1" x14ac:dyDescent="0.25">
      <c r="A119" s="958" t="s">
        <v>520</v>
      </c>
      <c r="B119" s="899" t="s">
        <v>106</v>
      </c>
      <c r="C119" s="900" t="s">
        <v>337</v>
      </c>
      <c r="D119" s="901" t="s">
        <v>167</v>
      </c>
      <c r="E119" s="681">
        <v>2406.973966</v>
      </c>
      <c r="F119" s="666">
        <v>2406.973966</v>
      </c>
      <c r="G119" s="666">
        <v>0</v>
      </c>
      <c r="H119" s="902">
        <v>2406.973966</v>
      </c>
      <c r="I119" s="666">
        <v>2387.79610701</v>
      </c>
      <c r="J119" s="682">
        <v>0.99203237788987364</v>
      </c>
      <c r="K119" s="666">
        <v>39.118247999999767</v>
      </c>
      <c r="L119" s="681">
        <v>19.177858990000004</v>
      </c>
      <c r="M119" s="681">
        <v>2348.6778590100002</v>
      </c>
      <c r="N119" s="682">
        <v>0.97578033339227244</v>
      </c>
      <c r="O119" s="681">
        <v>29.960664640000001</v>
      </c>
      <c r="P119" s="621">
        <v>1.244744025619428E-2</v>
      </c>
      <c r="Q119" s="796"/>
      <c r="R119" s="903"/>
      <c r="S119" s="903">
        <v>1256.10495412</v>
      </c>
      <c r="T119" s="904"/>
      <c r="U119" s="904"/>
      <c r="V119" s="904"/>
      <c r="W119" s="904"/>
      <c r="X119" s="904"/>
      <c r="Y119" s="904"/>
      <c r="Z119" s="904"/>
      <c r="AA119" s="904"/>
      <c r="AB119" s="904"/>
      <c r="AC119" s="904"/>
      <c r="AD119" s="904"/>
      <c r="AE119" s="904"/>
      <c r="AF119" s="904"/>
      <c r="AG119" s="904"/>
      <c r="AH119" s="904"/>
      <c r="AI119" s="904"/>
      <c r="AJ119" s="904"/>
      <c r="AK119" s="904"/>
      <c r="AL119" s="904"/>
      <c r="AM119" s="904"/>
      <c r="AN119" s="904"/>
      <c r="AO119" s="904"/>
      <c r="AP119" s="904"/>
      <c r="AQ119" s="904"/>
      <c r="AR119" s="904"/>
      <c r="AS119" s="904"/>
      <c r="AT119" s="904"/>
      <c r="AU119" s="904"/>
      <c r="AV119" s="904"/>
      <c r="AW119" s="904"/>
      <c r="AX119" s="904"/>
      <c r="AY119" s="904"/>
      <c r="AZ119" s="904"/>
      <c r="BA119" s="904"/>
      <c r="BB119" s="904"/>
      <c r="BC119" s="904"/>
      <c r="BD119" s="904"/>
      <c r="BE119" s="904"/>
      <c r="BF119" s="904"/>
      <c r="BG119" s="904"/>
      <c r="BH119" s="904"/>
      <c r="BI119" s="904"/>
    </row>
    <row r="120" spans="1:61" ht="31.5" customHeight="1" x14ac:dyDescent="0.25">
      <c r="A120" s="977"/>
      <c r="B120" s="938" t="s">
        <v>501</v>
      </c>
      <c r="C120" s="935"/>
      <c r="D120" s="656" t="s">
        <v>167</v>
      </c>
      <c r="E120" s="635">
        <v>2406.973966</v>
      </c>
      <c r="F120" s="636">
        <v>2406.973966</v>
      </c>
      <c r="G120" s="636">
        <v>0</v>
      </c>
      <c r="H120" s="636">
        <v>2406.973966</v>
      </c>
      <c r="I120" s="636">
        <v>2387.79610701</v>
      </c>
      <c r="J120" s="637">
        <v>0.99203237788987364</v>
      </c>
      <c r="K120" s="636">
        <v>39.118247999999767</v>
      </c>
      <c r="L120" s="635">
        <v>19.177858990000004</v>
      </c>
      <c r="M120" s="635">
        <v>2348.6778590100002</v>
      </c>
      <c r="N120" s="637">
        <v>0.97578033339227244</v>
      </c>
      <c r="O120" s="635">
        <v>29.960664640000001</v>
      </c>
      <c r="P120" s="637">
        <v>1.244744025619428E-2</v>
      </c>
      <c r="Q120" s="807">
        <v>0</v>
      </c>
    </row>
    <row r="121" spans="1:61" ht="88.5" customHeight="1" x14ac:dyDescent="0.25">
      <c r="A121" s="977"/>
      <c r="B121" s="730" t="s">
        <v>456</v>
      </c>
      <c r="C121" s="726" t="s">
        <v>449</v>
      </c>
      <c r="D121" s="540" t="s">
        <v>492</v>
      </c>
      <c r="E121" s="616">
        <v>200</v>
      </c>
      <c r="F121" s="616">
        <v>200</v>
      </c>
      <c r="G121" s="616">
        <v>0</v>
      </c>
      <c r="H121" s="616">
        <v>200</v>
      </c>
      <c r="I121" s="616">
        <v>197.42765</v>
      </c>
      <c r="J121" s="621">
        <v>0.98713824999999999</v>
      </c>
      <c r="K121" s="618">
        <v>0</v>
      </c>
      <c r="L121" s="620">
        <v>2.5723500000000001</v>
      </c>
      <c r="M121" s="620">
        <v>197.42765</v>
      </c>
      <c r="N121" s="619">
        <v>0.98713824999999999</v>
      </c>
      <c r="O121" s="616">
        <v>30.341093999999998</v>
      </c>
      <c r="P121" s="619">
        <v>0.15170546999999998</v>
      </c>
      <c r="Q121" s="608" t="e">
        <v>#REF!</v>
      </c>
    </row>
    <row r="122" spans="1:61" ht="73.5" customHeight="1" x14ac:dyDescent="0.25">
      <c r="A122" s="977"/>
      <c r="B122" s="730" t="s">
        <v>457</v>
      </c>
      <c r="C122" s="726" t="s">
        <v>459</v>
      </c>
      <c r="D122" s="540" t="s">
        <v>492</v>
      </c>
      <c r="E122" s="616">
        <v>200</v>
      </c>
      <c r="F122" s="616">
        <v>200</v>
      </c>
      <c r="G122" s="616">
        <v>0</v>
      </c>
      <c r="H122" s="616">
        <v>200</v>
      </c>
      <c r="I122" s="778">
        <v>200</v>
      </c>
      <c r="J122" s="621">
        <v>1</v>
      </c>
      <c r="K122" s="618">
        <v>0</v>
      </c>
      <c r="L122" s="620">
        <v>0</v>
      </c>
      <c r="M122" s="620">
        <v>200</v>
      </c>
      <c r="N122" s="619">
        <v>1</v>
      </c>
      <c r="O122" s="616">
        <v>26.371849999999998</v>
      </c>
      <c r="P122" s="619">
        <v>0.13185924999999998</v>
      </c>
      <c r="Q122" s="608" t="e">
        <v>#REF!</v>
      </c>
    </row>
    <row r="123" spans="1:61" s="231" customFormat="1" ht="90" x14ac:dyDescent="0.25">
      <c r="A123" s="977"/>
      <c r="B123" s="731" t="s">
        <v>461</v>
      </c>
      <c r="C123" s="727" t="s">
        <v>463</v>
      </c>
      <c r="D123" s="541" t="s">
        <v>493</v>
      </c>
      <c r="E123" s="620">
        <v>466</v>
      </c>
      <c r="F123" s="620">
        <v>466</v>
      </c>
      <c r="G123" s="620">
        <v>0</v>
      </c>
      <c r="H123" s="620">
        <v>466</v>
      </c>
      <c r="I123" s="620">
        <v>451.37972400000001</v>
      </c>
      <c r="J123" s="621">
        <v>0.96862601716738195</v>
      </c>
      <c r="K123" s="618">
        <v>0</v>
      </c>
      <c r="L123" s="620">
        <v>14.62027599999999</v>
      </c>
      <c r="M123" s="620">
        <v>451.37972400000001</v>
      </c>
      <c r="N123" s="621">
        <v>0.96862601716738195</v>
      </c>
      <c r="O123" s="620">
        <v>48.127813000000003</v>
      </c>
      <c r="P123" s="621">
        <v>0.10327856866952791</v>
      </c>
      <c r="Q123" s="796" t="e">
        <v>#REF!</v>
      </c>
      <c r="R123" s="856"/>
      <c r="S123" s="856"/>
    </row>
    <row r="124" spans="1:61" s="231" customFormat="1" ht="90" x14ac:dyDescent="0.25">
      <c r="A124" s="977"/>
      <c r="B124" s="731" t="s">
        <v>464</v>
      </c>
      <c r="C124" s="727" t="s">
        <v>466</v>
      </c>
      <c r="D124" s="541" t="s">
        <v>493</v>
      </c>
      <c r="E124" s="620">
        <v>466</v>
      </c>
      <c r="F124" s="620">
        <v>466</v>
      </c>
      <c r="G124" s="620">
        <v>0</v>
      </c>
      <c r="H124" s="620">
        <v>466</v>
      </c>
      <c r="I124" s="620">
        <v>459.57103499999999</v>
      </c>
      <c r="J124" s="621">
        <v>0.98620393776824034</v>
      </c>
      <c r="K124" s="618">
        <v>6.0592919999999708</v>
      </c>
      <c r="L124" s="620">
        <v>6.4289650000000051</v>
      </c>
      <c r="M124" s="620">
        <v>453.51174300000002</v>
      </c>
      <c r="N124" s="621">
        <v>0.9732011652360516</v>
      </c>
      <c r="O124" s="620">
        <v>58.36595767</v>
      </c>
      <c r="P124" s="621">
        <v>0.12524883620171673</v>
      </c>
      <c r="Q124" s="796" t="e">
        <v>#REF!</v>
      </c>
      <c r="R124" s="836"/>
      <c r="S124" s="836"/>
    </row>
    <row r="125" spans="1:61" s="231" customFormat="1" ht="139.5" customHeight="1" x14ac:dyDescent="0.25">
      <c r="A125" s="977"/>
      <c r="B125" s="730" t="s">
        <v>467</v>
      </c>
      <c r="C125" s="726" t="s">
        <v>469</v>
      </c>
      <c r="D125" s="540" t="s">
        <v>493</v>
      </c>
      <c r="E125" s="620">
        <v>466</v>
      </c>
      <c r="F125" s="620">
        <v>466</v>
      </c>
      <c r="G125" s="620">
        <v>0</v>
      </c>
      <c r="H125" s="620">
        <v>466</v>
      </c>
      <c r="I125" s="620">
        <v>244.37791000000001</v>
      </c>
      <c r="J125" s="621">
        <v>0.52441611587982839</v>
      </c>
      <c r="K125" s="618">
        <v>0</v>
      </c>
      <c r="L125" s="620">
        <v>221.62208999999999</v>
      </c>
      <c r="M125" s="620">
        <v>244.37791000000001</v>
      </c>
      <c r="N125" s="621">
        <v>0.52441611587982839</v>
      </c>
      <c r="O125" s="620">
        <v>21.242412000000002</v>
      </c>
      <c r="P125" s="621">
        <v>4.5584575107296139E-2</v>
      </c>
      <c r="Q125" s="796" t="e">
        <v>#REF!</v>
      </c>
      <c r="R125" s="836"/>
      <c r="S125" s="836"/>
    </row>
    <row r="126" spans="1:61" s="231" customFormat="1" ht="90" x14ac:dyDescent="0.25">
      <c r="A126" s="977"/>
      <c r="B126" s="730" t="s">
        <v>470</v>
      </c>
      <c r="C126" s="726" t="s">
        <v>459</v>
      </c>
      <c r="D126" s="540" t="s">
        <v>493</v>
      </c>
      <c r="E126" s="620">
        <v>466</v>
      </c>
      <c r="F126" s="620">
        <v>466</v>
      </c>
      <c r="G126" s="620">
        <v>0</v>
      </c>
      <c r="H126" s="620">
        <v>466</v>
      </c>
      <c r="I126" s="620">
        <v>465.706975</v>
      </c>
      <c r="J126" s="621">
        <v>0.99937119098712446</v>
      </c>
      <c r="K126" s="618">
        <v>59.943173999999999</v>
      </c>
      <c r="L126" s="620">
        <v>0.29302500000000009</v>
      </c>
      <c r="M126" s="620">
        <v>405.763801</v>
      </c>
      <c r="N126" s="621">
        <v>0.8707377703862661</v>
      </c>
      <c r="O126" s="620">
        <v>48.218224999999997</v>
      </c>
      <c r="P126" s="621">
        <v>0.10347258583690987</v>
      </c>
      <c r="Q126" s="796" t="e">
        <v>#REF!</v>
      </c>
      <c r="R126" s="836"/>
      <c r="S126" s="836"/>
    </row>
    <row r="127" spans="1:61" s="231" customFormat="1" ht="45" x14ac:dyDescent="0.25">
      <c r="A127" s="977"/>
      <c r="B127" s="757" t="s">
        <v>473</v>
      </c>
      <c r="C127" s="729" t="s">
        <v>449</v>
      </c>
      <c r="D127" s="540" t="s">
        <v>494</v>
      </c>
      <c r="E127" s="620">
        <v>500</v>
      </c>
      <c r="F127" s="620">
        <v>500</v>
      </c>
      <c r="G127" s="620">
        <v>0</v>
      </c>
      <c r="H127" s="620">
        <v>500</v>
      </c>
      <c r="I127" s="620">
        <v>497.14209199999999</v>
      </c>
      <c r="J127" s="621">
        <v>0.99428418399999996</v>
      </c>
      <c r="K127" s="618">
        <v>0</v>
      </c>
      <c r="L127" s="620">
        <v>2.857908000000009</v>
      </c>
      <c r="M127" s="620">
        <v>497.14209199999999</v>
      </c>
      <c r="N127" s="621">
        <v>0.99428418399999996</v>
      </c>
      <c r="O127" s="620">
        <v>66.033473999999998</v>
      </c>
      <c r="P127" s="621">
        <v>0.13206694799999999</v>
      </c>
      <c r="Q127" s="796"/>
      <c r="R127" s="836"/>
      <c r="S127" s="836"/>
    </row>
    <row r="128" spans="1:61" ht="20.25" thickBot="1" x14ac:dyDescent="0.3">
      <c r="A128" s="977"/>
      <c r="B128" s="943" t="s">
        <v>81</v>
      </c>
      <c r="C128" s="942"/>
      <c r="D128" s="658" t="s">
        <v>81</v>
      </c>
      <c r="E128" s="642">
        <v>2764</v>
      </c>
      <c r="F128" s="645">
        <v>2764</v>
      </c>
      <c r="G128" s="645">
        <v>0</v>
      </c>
      <c r="H128" s="645">
        <v>2764</v>
      </c>
      <c r="I128" s="645">
        <v>2515.6053859999997</v>
      </c>
      <c r="J128" s="641">
        <v>0.91013219464544126</v>
      </c>
      <c r="K128" s="645">
        <v>66.00246599999997</v>
      </c>
      <c r="L128" s="642">
        <v>248.39461399999999</v>
      </c>
      <c r="M128" s="642">
        <v>2449.6029199999998</v>
      </c>
      <c r="N128" s="641">
        <v>0.88625286541244563</v>
      </c>
      <c r="O128" s="642">
        <v>298.70082566999997</v>
      </c>
      <c r="P128" s="641">
        <v>0.10806831608900144</v>
      </c>
      <c r="Q128" s="809" t="e">
        <v>#REF!</v>
      </c>
    </row>
    <row r="129" spans="1:19" ht="33.75" customHeight="1" thickBot="1" x14ac:dyDescent="0.3">
      <c r="A129" s="959"/>
      <c r="B129" s="924" t="s">
        <v>69</v>
      </c>
      <c r="C129" s="925"/>
      <c r="D129" s="926"/>
      <c r="E129" s="643">
        <v>5170.9739659999996</v>
      </c>
      <c r="F129" s="644">
        <v>5170.9739659999996</v>
      </c>
      <c r="G129" s="644">
        <v>0</v>
      </c>
      <c r="H129" s="644">
        <v>5170.9739659999996</v>
      </c>
      <c r="I129" s="644">
        <v>4903.4014930100002</v>
      </c>
      <c r="J129" s="571">
        <v>0.94825491778737769</v>
      </c>
      <c r="K129" s="644">
        <v>105.12071399999974</v>
      </c>
      <c r="L129" s="643">
        <v>267.57247298999937</v>
      </c>
      <c r="M129" s="643">
        <v>4798.2807790099996</v>
      </c>
      <c r="N129" s="571">
        <v>0.92792592083415648</v>
      </c>
      <c r="O129" s="643">
        <v>328.66149030999998</v>
      </c>
      <c r="P129" s="571">
        <v>6.3558914137066463E-2</v>
      </c>
      <c r="Q129" s="805" t="e">
        <v>#REF!</v>
      </c>
    </row>
    <row r="130" spans="1:19" ht="33.75" customHeight="1" thickBot="1" x14ac:dyDescent="0.3">
      <c r="A130" s="972" t="s">
        <v>548</v>
      </c>
      <c r="B130" s="963"/>
      <c r="C130" s="963"/>
      <c r="D130" s="963"/>
      <c r="E130" s="963"/>
      <c r="F130" s="963"/>
      <c r="G130" s="963"/>
      <c r="H130" s="963"/>
      <c r="I130" s="963"/>
      <c r="J130" s="963"/>
      <c r="K130" s="963"/>
      <c r="L130" s="963"/>
      <c r="M130" s="964"/>
      <c r="N130" s="963"/>
      <c r="O130" s="963"/>
      <c r="P130" s="961"/>
    </row>
    <row r="131" spans="1:19" s="237" customFormat="1" ht="52.5" customHeight="1" thickBot="1" x14ac:dyDescent="0.3">
      <c r="A131" s="497" t="s">
        <v>6</v>
      </c>
      <c r="B131" s="514" t="s">
        <v>7</v>
      </c>
      <c r="C131" s="496" t="s">
        <v>517</v>
      </c>
      <c r="D131" s="498" t="s">
        <v>475</v>
      </c>
      <c r="E131" s="513" t="s">
        <v>93</v>
      </c>
      <c r="F131" s="498" t="s">
        <v>170</v>
      </c>
      <c r="G131" s="498" t="s">
        <v>515</v>
      </c>
      <c r="H131" s="498" t="s">
        <v>516</v>
      </c>
      <c r="I131" s="498" t="s">
        <v>24</v>
      </c>
      <c r="J131" s="499" t="s">
        <v>362</v>
      </c>
      <c r="K131" s="498" t="s">
        <v>174</v>
      </c>
      <c r="L131" s="498" t="s">
        <v>172</v>
      </c>
      <c r="M131" s="498" t="s">
        <v>25</v>
      </c>
      <c r="N131" s="498" t="s">
        <v>43</v>
      </c>
      <c r="O131" s="498" t="s">
        <v>79</v>
      </c>
      <c r="P131" s="515" t="s">
        <v>294</v>
      </c>
      <c r="Q131" s="800" t="s">
        <v>28</v>
      </c>
      <c r="R131" s="837"/>
      <c r="S131" s="837"/>
    </row>
    <row r="132" spans="1:19" s="872" customFormat="1" ht="52.5" customHeight="1" x14ac:dyDescent="0.25">
      <c r="A132" s="1021" t="s">
        <v>327</v>
      </c>
      <c r="B132" s="873" t="s">
        <v>460</v>
      </c>
      <c r="C132" s="734" t="s">
        <v>449</v>
      </c>
      <c r="D132" s="873" t="s">
        <v>536</v>
      </c>
      <c r="E132" s="874">
        <v>2000</v>
      </c>
      <c r="F132" s="874">
        <v>2000</v>
      </c>
      <c r="G132" s="874">
        <v>0</v>
      </c>
      <c r="H132" s="874">
        <v>2000</v>
      </c>
      <c r="I132" s="618">
        <v>1971.4812434999999</v>
      </c>
      <c r="J132" s="621">
        <v>0.98574062174999999</v>
      </c>
      <c r="K132" s="618">
        <v>1971.4812434999999</v>
      </c>
      <c r="L132" s="620">
        <v>28.518756500000109</v>
      </c>
      <c r="M132" s="620">
        <v>1968.0312429999999</v>
      </c>
      <c r="N132" s="619">
        <v>0.98401562149999999</v>
      </c>
      <c r="O132" s="616">
        <v>272.34930100000003</v>
      </c>
      <c r="P132" s="619">
        <v>0.13617465050000002</v>
      </c>
      <c r="Q132" s="870"/>
      <c r="R132" s="871"/>
      <c r="S132" s="871"/>
    </row>
    <row r="133" spans="1:19" ht="53.25" customHeight="1" x14ac:dyDescent="0.25">
      <c r="A133" s="1022"/>
      <c r="B133" s="730" t="s">
        <v>472</v>
      </c>
      <c r="C133" s="734" t="s">
        <v>449</v>
      </c>
      <c r="D133" s="873" t="s">
        <v>495</v>
      </c>
      <c r="E133" s="616">
        <v>3000</v>
      </c>
      <c r="F133" s="616">
        <v>3000</v>
      </c>
      <c r="G133" s="616">
        <v>0</v>
      </c>
      <c r="H133" s="616">
        <v>3000</v>
      </c>
      <c r="I133" s="618">
        <v>2693.6451513899997</v>
      </c>
      <c r="J133" s="621">
        <v>0.89788171712999987</v>
      </c>
      <c r="K133" s="618">
        <v>2693.6451513899997</v>
      </c>
      <c r="L133" s="620">
        <v>306.35484861000032</v>
      </c>
      <c r="M133" s="620">
        <v>2169.9017990000002</v>
      </c>
      <c r="N133" s="619">
        <v>0.72330059966666671</v>
      </c>
      <c r="O133" s="616">
        <v>341.54067099999997</v>
      </c>
      <c r="P133" s="619">
        <v>0.11384689033333333</v>
      </c>
      <c r="Q133" s="821" t="e">
        <v>#REF!</v>
      </c>
    </row>
    <row r="134" spans="1:19" ht="19.5" x14ac:dyDescent="0.25">
      <c r="A134" s="1022"/>
      <c r="B134" s="934" t="s">
        <v>48</v>
      </c>
      <c r="C134" s="935"/>
      <c r="D134" s="656" t="s">
        <v>81</v>
      </c>
      <c r="E134" s="635">
        <v>5000</v>
      </c>
      <c r="F134" s="635">
        <v>5000</v>
      </c>
      <c r="G134" s="635">
        <v>0</v>
      </c>
      <c r="H134" s="635">
        <v>5000</v>
      </c>
      <c r="I134" s="635">
        <v>4665.1263948899996</v>
      </c>
      <c r="J134" s="637">
        <v>0.93302527897799992</v>
      </c>
      <c r="K134" s="636">
        <v>4665.1263948899996</v>
      </c>
      <c r="L134" s="635">
        <v>334.87360511000043</v>
      </c>
      <c r="M134" s="636">
        <v>4137.9330420000006</v>
      </c>
      <c r="N134" s="637">
        <v>0.82758660840000009</v>
      </c>
      <c r="O134" s="636">
        <v>613.88997199999994</v>
      </c>
      <c r="P134" s="637">
        <v>0.12277799439999999</v>
      </c>
      <c r="Q134" s="822" t="e">
        <v>#REF!</v>
      </c>
    </row>
    <row r="135" spans="1:19" ht="20.25" thickBot="1" x14ac:dyDescent="0.3">
      <c r="A135" s="1022"/>
      <c r="B135" s="936" t="s">
        <v>502</v>
      </c>
      <c r="C135" s="937"/>
      <c r="D135" s="677" t="s">
        <v>278</v>
      </c>
      <c r="E135" s="678">
        <v>0</v>
      </c>
      <c r="F135" s="679">
        <v>0</v>
      </c>
      <c r="G135" s="679">
        <v>0</v>
      </c>
      <c r="H135" s="679">
        <v>0</v>
      </c>
      <c r="I135" s="679">
        <v>0</v>
      </c>
      <c r="J135" s="641">
        <v>0</v>
      </c>
      <c r="K135" s="679">
        <v>0</v>
      </c>
      <c r="L135" s="678">
        <v>0</v>
      </c>
      <c r="M135" s="678">
        <v>0</v>
      </c>
      <c r="N135" s="680">
        <v>0</v>
      </c>
      <c r="O135" s="678">
        <v>0</v>
      </c>
      <c r="P135" s="641">
        <v>0</v>
      </c>
      <c r="Q135" s="823">
        <v>0</v>
      </c>
    </row>
    <row r="136" spans="1:19" ht="34.5" customHeight="1" thickBot="1" x14ac:dyDescent="0.3">
      <c r="A136" s="1023"/>
      <c r="B136" s="924" t="s">
        <v>69</v>
      </c>
      <c r="C136" s="925"/>
      <c r="D136" s="926"/>
      <c r="E136" s="643">
        <v>5000</v>
      </c>
      <c r="F136" s="644">
        <v>5000</v>
      </c>
      <c r="G136" s="644">
        <v>0</v>
      </c>
      <c r="H136" s="644">
        <v>5000</v>
      </c>
      <c r="I136" s="644">
        <v>4665.1263948899996</v>
      </c>
      <c r="J136" s="571">
        <v>0.93302527897799992</v>
      </c>
      <c r="K136" s="644">
        <v>4665.1263948899996</v>
      </c>
      <c r="L136" s="643">
        <v>334.87360511000043</v>
      </c>
      <c r="M136" s="643">
        <v>4137.9330420000006</v>
      </c>
      <c r="N136" s="571">
        <v>0.82758660840000009</v>
      </c>
      <c r="O136" s="643">
        <v>613.88997199999994</v>
      </c>
      <c r="P136" s="571">
        <v>0.12277799439999999</v>
      </c>
      <c r="Q136" s="824" t="e">
        <v>#REF!</v>
      </c>
    </row>
    <row r="137" spans="1:19" ht="18" customHeight="1" thickBot="1" x14ac:dyDescent="0.3">
      <c r="A137" s="962" t="s">
        <v>548</v>
      </c>
      <c r="B137" s="963"/>
      <c r="C137" s="963"/>
      <c r="D137" s="963"/>
      <c r="E137" s="963"/>
      <c r="F137" s="963"/>
      <c r="G137" s="963"/>
      <c r="H137" s="963"/>
      <c r="I137" s="963"/>
      <c r="J137" s="963"/>
      <c r="K137" s="963"/>
      <c r="L137" s="963"/>
      <c r="M137" s="964"/>
      <c r="N137" s="963"/>
      <c r="O137" s="963"/>
      <c r="P137" s="965"/>
    </row>
    <row r="138" spans="1:19" s="237" customFormat="1" ht="68.25" customHeight="1" thickBot="1" x14ac:dyDescent="0.3">
      <c r="A138" s="497" t="s">
        <v>6</v>
      </c>
      <c r="B138" s="514" t="s">
        <v>7</v>
      </c>
      <c r="C138" s="496" t="s">
        <v>517</v>
      </c>
      <c r="D138" s="498" t="s">
        <v>475</v>
      </c>
      <c r="E138" s="513" t="s">
        <v>93</v>
      </c>
      <c r="F138" s="498" t="s">
        <v>170</v>
      </c>
      <c r="G138" s="498" t="s">
        <v>515</v>
      </c>
      <c r="H138" s="498" t="s">
        <v>516</v>
      </c>
      <c r="I138" s="498" t="s">
        <v>24</v>
      </c>
      <c r="J138" s="499" t="s">
        <v>362</v>
      </c>
      <c r="K138" s="498" t="s">
        <v>174</v>
      </c>
      <c r="L138" s="498" t="s">
        <v>172</v>
      </c>
      <c r="M138" s="498" t="s">
        <v>25</v>
      </c>
      <c r="N138" s="498" t="s">
        <v>43</v>
      </c>
      <c r="O138" s="498" t="s">
        <v>79</v>
      </c>
      <c r="P138" s="515" t="s">
        <v>294</v>
      </c>
      <c r="Q138" s="818" t="s">
        <v>28</v>
      </c>
      <c r="R138" s="837"/>
      <c r="S138" s="837"/>
    </row>
    <row r="139" spans="1:19" s="231" customFormat="1" ht="67.5" customHeight="1" x14ac:dyDescent="0.25">
      <c r="A139" s="958" t="s">
        <v>525</v>
      </c>
      <c r="B139" s="787" t="s">
        <v>129</v>
      </c>
      <c r="C139" s="776" t="s">
        <v>312</v>
      </c>
      <c r="D139" s="788" t="s">
        <v>312</v>
      </c>
      <c r="E139" s="681">
        <v>10615.530199999999</v>
      </c>
      <c r="F139" s="666">
        <v>10615.530199999999</v>
      </c>
      <c r="G139" s="666">
        <v>0</v>
      </c>
      <c r="H139" s="666">
        <v>10615.530199999999</v>
      </c>
      <c r="I139" s="666">
        <v>4385.2052000000003</v>
      </c>
      <c r="J139" s="682">
        <v>0.41309337521360928</v>
      </c>
      <c r="K139" s="666">
        <v>448.35015200000043</v>
      </c>
      <c r="L139" s="681">
        <v>6230.3249999999989</v>
      </c>
      <c r="M139" s="681">
        <v>3936.8550479999999</v>
      </c>
      <c r="N139" s="682">
        <v>0.37085807056533082</v>
      </c>
      <c r="O139" s="681">
        <v>590.44914800000004</v>
      </c>
      <c r="P139" s="683">
        <v>5.5621258371060925E-2</v>
      </c>
      <c r="Q139" s="825">
        <v>362.591904</v>
      </c>
      <c r="R139" s="836"/>
      <c r="S139" s="836"/>
    </row>
    <row r="140" spans="1:19" ht="26.25" customHeight="1" x14ac:dyDescent="0.25">
      <c r="A140" s="977"/>
      <c r="B140" s="966" t="s">
        <v>47</v>
      </c>
      <c r="C140" s="967"/>
      <c r="D140" s="684" t="s">
        <v>47</v>
      </c>
      <c r="E140" s="685">
        <v>10615.530199999999</v>
      </c>
      <c r="F140" s="686">
        <v>10615.530199999999</v>
      </c>
      <c r="G140" s="686">
        <v>0</v>
      </c>
      <c r="H140" s="686">
        <v>10615.530199999999</v>
      </c>
      <c r="I140" s="687">
        <v>4385.2052000000003</v>
      </c>
      <c r="J140" s="688">
        <v>0.41309337521360928</v>
      </c>
      <c r="K140" s="687">
        <v>448.35015200000043</v>
      </c>
      <c r="L140" s="689">
        <v>6230.3249999999989</v>
      </c>
      <c r="M140" s="689">
        <v>3936.8550479999999</v>
      </c>
      <c r="N140" s="690">
        <v>0.37085807056533082</v>
      </c>
      <c r="O140" s="685">
        <v>590.44914800000004</v>
      </c>
      <c r="P140" s="691">
        <v>5.5621258371060925E-2</v>
      </c>
      <c r="Q140" s="826">
        <v>362.591904</v>
      </c>
    </row>
    <row r="141" spans="1:19" ht="45" customHeight="1" x14ac:dyDescent="0.25">
      <c r="A141" s="977"/>
      <c r="B141" s="864" t="s">
        <v>450</v>
      </c>
      <c r="C141" s="734" t="s">
        <v>534</v>
      </c>
      <c r="D141" s="734" t="s">
        <v>496</v>
      </c>
      <c r="E141" s="777">
        <v>5000</v>
      </c>
      <c r="F141" s="777">
        <v>5000</v>
      </c>
      <c r="G141" s="616">
        <v>0</v>
      </c>
      <c r="H141" s="616">
        <v>5000</v>
      </c>
      <c r="I141" s="618">
        <v>0</v>
      </c>
      <c r="J141" s="688">
        <v>0</v>
      </c>
      <c r="K141" s="618">
        <v>0</v>
      </c>
      <c r="L141" s="620">
        <v>5000</v>
      </c>
      <c r="M141" s="620">
        <v>0</v>
      </c>
      <c r="N141" s="621">
        <v>0</v>
      </c>
      <c r="O141" s="616">
        <v>0</v>
      </c>
      <c r="P141" s="619">
        <v>0</v>
      </c>
      <c r="Q141" s="608"/>
    </row>
    <row r="142" spans="1:19" ht="20.25" thickBot="1" x14ac:dyDescent="0.3">
      <c r="A142" s="977"/>
      <c r="B142" s="968" t="s">
        <v>48</v>
      </c>
      <c r="C142" s="969"/>
      <c r="D142" s="656" t="s">
        <v>81</v>
      </c>
      <c r="E142" s="635">
        <v>5000</v>
      </c>
      <c r="F142" s="635">
        <v>5000</v>
      </c>
      <c r="G142" s="635">
        <v>0</v>
      </c>
      <c r="H142" s="635">
        <v>5000</v>
      </c>
      <c r="I142" s="635">
        <v>0</v>
      </c>
      <c r="J142" s="637">
        <v>0</v>
      </c>
      <c r="K142" s="636">
        <v>0</v>
      </c>
      <c r="L142" s="635">
        <v>5000</v>
      </c>
      <c r="M142" s="635">
        <v>0</v>
      </c>
      <c r="N142" s="637">
        <v>0</v>
      </c>
      <c r="O142" s="635">
        <v>0</v>
      </c>
      <c r="P142" s="692">
        <v>0</v>
      </c>
      <c r="Q142" s="807" t="e">
        <v>#REF!</v>
      </c>
    </row>
    <row r="143" spans="1:19" ht="26.25" customHeight="1" thickBot="1" x14ac:dyDescent="0.3">
      <c r="A143" s="959"/>
      <c r="B143" s="924" t="s">
        <v>69</v>
      </c>
      <c r="C143" s="925"/>
      <c r="D143" s="926"/>
      <c r="E143" s="643">
        <v>15615.530199999999</v>
      </c>
      <c r="F143" s="644">
        <v>15615.530199999999</v>
      </c>
      <c r="G143" s="644">
        <v>0</v>
      </c>
      <c r="H143" s="644">
        <v>15615.530199999999</v>
      </c>
      <c r="I143" s="644">
        <v>4385.2052000000003</v>
      </c>
      <c r="J143" s="571">
        <v>0.28082333060967729</v>
      </c>
      <c r="K143" s="644">
        <v>448.35015200000043</v>
      </c>
      <c r="L143" s="643">
        <v>11230.324999999999</v>
      </c>
      <c r="M143" s="643">
        <v>3936.8550479999999</v>
      </c>
      <c r="N143" s="571">
        <v>0.25211151959476857</v>
      </c>
      <c r="O143" s="643">
        <v>590.44914800000004</v>
      </c>
      <c r="P143" s="693">
        <v>3.7811661880042986E-2</v>
      </c>
      <c r="Q143" s="805" t="e">
        <v>#REF!</v>
      </c>
    </row>
    <row r="144" spans="1:19" ht="18" customHeight="1" thickBot="1" x14ac:dyDescent="0.3">
      <c r="A144" s="972" t="s">
        <v>548</v>
      </c>
      <c r="B144" s="972"/>
      <c r="C144" s="972"/>
      <c r="D144" s="972"/>
      <c r="E144" s="972"/>
      <c r="F144" s="972"/>
      <c r="G144" s="972"/>
      <c r="H144" s="972"/>
      <c r="I144" s="972"/>
      <c r="J144" s="972"/>
      <c r="K144" s="972"/>
      <c r="L144" s="972"/>
      <c r="M144" s="978"/>
      <c r="N144" s="972"/>
      <c r="O144" s="972"/>
      <c r="P144" s="972"/>
    </row>
    <row r="145" spans="1:19" s="237" customFormat="1" ht="68.25" customHeight="1" x14ac:dyDescent="0.25">
      <c r="A145" s="497" t="s">
        <v>6</v>
      </c>
      <c r="B145" s="514" t="s">
        <v>7</v>
      </c>
      <c r="C145" s="496" t="s">
        <v>517</v>
      </c>
      <c r="D145" s="498" t="s">
        <v>475</v>
      </c>
      <c r="E145" s="513" t="s">
        <v>93</v>
      </c>
      <c r="F145" s="498" t="s">
        <v>170</v>
      </c>
      <c r="G145" s="498" t="s">
        <v>515</v>
      </c>
      <c r="H145" s="498" t="s">
        <v>516</v>
      </c>
      <c r="I145" s="498" t="s">
        <v>24</v>
      </c>
      <c r="J145" s="499" t="s">
        <v>362</v>
      </c>
      <c r="K145" s="498" t="s">
        <v>174</v>
      </c>
      <c r="L145" s="498" t="s">
        <v>172</v>
      </c>
      <c r="M145" s="498" t="s">
        <v>25</v>
      </c>
      <c r="N145" s="498" t="s">
        <v>43</v>
      </c>
      <c r="O145" s="498" t="s">
        <v>79</v>
      </c>
      <c r="P145" s="515" t="s">
        <v>294</v>
      </c>
      <c r="Q145" s="800" t="s">
        <v>28</v>
      </c>
      <c r="R145" s="837"/>
      <c r="S145" s="837"/>
    </row>
    <row r="146" spans="1:19" ht="26.25" customHeight="1" x14ac:dyDescent="0.25">
      <c r="A146" s="977" t="s">
        <v>505</v>
      </c>
      <c r="B146" s="758" t="s">
        <v>369</v>
      </c>
      <c r="C146" s="542" t="s">
        <v>370</v>
      </c>
      <c r="D146" s="50" t="s">
        <v>370</v>
      </c>
      <c r="E146" s="662">
        <v>3542.9</v>
      </c>
      <c r="F146" s="663">
        <v>3542.9</v>
      </c>
      <c r="G146" s="663">
        <v>0</v>
      </c>
      <c r="H146" s="663">
        <v>3542.9</v>
      </c>
      <c r="I146" s="633">
        <v>0</v>
      </c>
      <c r="J146" s="634">
        <v>0</v>
      </c>
      <c r="K146" s="633">
        <v>0</v>
      </c>
      <c r="L146" s="632">
        <v>3542.9</v>
      </c>
      <c r="M146" s="632">
        <v>0</v>
      </c>
      <c r="N146" s="675">
        <v>0</v>
      </c>
      <c r="O146" s="662">
        <v>0</v>
      </c>
      <c r="P146" s="694">
        <v>0</v>
      </c>
      <c r="Q146" s="827" t="e">
        <v>#REF!</v>
      </c>
    </row>
    <row r="147" spans="1:19" ht="32.25" customHeight="1" thickBot="1" x14ac:dyDescent="0.3">
      <c r="A147" s="977"/>
      <c r="B147" s="968" t="s">
        <v>370</v>
      </c>
      <c r="C147" s="969"/>
      <c r="D147" s="656" t="s">
        <v>47</v>
      </c>
      <c r="E147" s="635">
        <v>3542.9</v>
      </c>
      <c r="F147" s="636">
        <v>3542.9</v>
      </c>
      <c r="G147" s="636">
        <v>0</v>
      </c>
      <c r="H147" s="636">
        <v>3542.9</v>
      </c>
      <c r="I147" s="636">
        <v>0</v>
      </c>
      <c r="J147" s="637">
        <v>0</v>
      </c>
      <c r="K147" s="636">
        <v>0</v>
      </c>
      <c r="L147" s="635">
        <v>3542.9</v>
      </c>
      <c r="M147" s="635">
        <v>0</v>
      </c>
      <c r="N147" s="637">
        <v>0</v>
      </c>
      <c r="O147" s="635">
        <v>0</v>
      </c>
      <c r="P147" s="692">
        <v>0</v>
      </c>
      <c r="Q147" s="828" t="e">
        <v>#REF!</v>
      </c>
    </row>
    <row r="148" spans="1:19" ht="27.75" customHeight="1" thickBot="1" x14ac:dyDescent="0.3">
      <c r="A148" s="959"/>
      <c r="B148" s="924" t="s">
        <v>69</v>
      </c>
      <c r="C148" s="926"/>
      <c r="D148" s="695" t="s">
        <v>303</v>
      </c>
      <c r="E148" s="643">
        <v>3542.9</v>
      </c>
      <c r="F148" s="644">
        <v>3542.9</v>
      </c>
      <c r="G148" s="644">
        <v>0</v>
      </c>
      <c r="H148" s="644">
        <v>3542.9</v>
      </c>
      <c r="I148" s="644">
        <v>0</v>
      </c>
      <c r="J148" s="571">
        <v>0</v>
      </c>
      <c r="K148" s="644">
        <v>0</v>
      </c>
      <c r="L148" s="643">
        <v>3542.9</v>
      </c>
      <c r="M148" s="643">
        <v>0</v>
      </c>
      <c r="N148" s="571">
        <v>0</v>
      </c>
      <c r="O148" s="643">
        <v>0</v>
      </c>
      <c r="P148" s="693">
        <v>0</v>
      </c>
      <c r="Q148" s="805" t="e">
        <v>#REF!</v>
      </c>
    </row>
    <row r="149" spans="1:19" ht="18" customHeight="1" thickBot="1" x14ac:dyDescent="0.3">
      <c r="A149" s="972" t="s">
        <v>548</v>
      </c>
      <c r="B149" s="972"/>
      <c r="C149" s="972"/>
      <c r="D149" s="972"/>
      <c r="E149" s="972"/>
      <c r="F149" s="972"/>
      <c r="G149" s="972"/>
      <c r="H149" s="972"/>
      <c r="I149" s="972"/>
      <c r="J149" s="972"/>
      <c r="K149" s="972"/>
      <c r="L149" s="972"/>
      <c r="M149" s="978"/>
      <c r="N149" s="972"/>
      <c r="O149" s="972"/>
      <c r="P149" s="972"/>
    </row>
    <row r="150" spans="1:19" s="237" customFormat="1" ht="68.25" customHeight="1" x14ac:dyDescent="0.25">
      <c r="A150" s="497" t="s">
        <v>6</v>
      </c>
      <c r="B150" s="514" t="s">
        <v>7</v>
      </c>
      <c r="C150" s="496" t="s">
        <v>517</v>
      </c>
      <c r="D150" s="498" t="s">
        <v>475</v>
      </c>
      <c r="E150" s="513" t="s">
        <v>93</v>
      </c>
      <c r="F150" s="498" t="s">
        <v>170</v>
      </c>
      <c r="G150" s="498" t="s">
        <v>515</v>
      </c>
      <c r="H150" s="498" t="s">
        <v>516</v>
      </c>
      <c r="I150" s="498" t="s">
        <v>24</v>
      </c>
      <c r="J150" s="499" t="s">
        <v>362</v>
      </c>
      <c r="K150" s="498" t="s">
        <v>174</v>
      </c>
      <c r="L150" s="498" t="s">
        <v>172</v>
      </c>
      <c r="M150" s="498" t="s">
        <v>25</v>
      </c>
      <c r="N150" s="498" t="s">
        <v>43</v>
      </c>
      <c r="O150" s="498" t="s">
        <v>79</v>
      </c>
      <c r="P150" s="515" t="s">
        <v>294</v>
      </c>
      <c r="Q150" s="800" t="s">
        <v>28</v>
      </c>
      <c r="R150" s="837"/>
      <c r="S150" s="837"/>
    </row>
    <row r="151" spans="1:19" s="231" customFormat="1" ht="62.25" customHeight="1" thickBot="1" x14ac:dyDescent="0.3">
      <c r="A151" s="977" t="s">
        <v>231</v>
      </c>
      <c r="B151" s="750" t="s">
        <v>336</v>
      </c>
      <c r="C151" s="543" t="s">
        <v>337</v>
      </c>
      <c r="D151" s="894" t="s">
        <v>337</v>
      </c>
      <c r="E151" s="620">
        <v>485.56380999999999</v>
      </c>
      <c r="F151" s="618">
        <v>485.56380999999999</v>
      </c>
      <c r="G151" s="618">
        <v>0</v>
      </c>
      <c r="H151" s="618">
        <v>485.56380999999999</v>
      </c>
      <c r="I151" s="618">
        <v>485.56380999999999</v>
      </c>
      <c r="J151" s="621">
        <v>1</v>
      </c>
      <c r="K151" s="895">
        <v>0</v>
      </c>
      <c r="L151" s="620">
        <v>0</v>
      </c>
      <c r="M151" s="620">
        <v>485.56380999999999</v>
      </c>
      <c r="N151" s="621">
        <v>1</v>
      </c>
      <c r="O151" s="620">
        <v>0</v>
      </c>
      <c r="P151" s="621">
        <v>0</v>
      </c>
      <c r="Q151" s="896" t="e">
        <v>#REF!</v>
      </c>
      <c r="R151" s="897"/>
      <c r="S151" s="897"/>
    </row>
    <row r="152" spans="1:19" ht="39" customHeight="1" thickBot="1" x14ac:dyDescent="0.3">
      <c r="A152" s="977"/>
      <c r="B152" s="929" t="s">
        <v>69</v>
      </c>
      <c r="C152" s="927"/>
      <c r="D152" s="928"/>
      <c r="E152" s="659">
        <v>485.56380999999999</v>
      </c>
      <c r="F152" s="660">
        <v>485.56380999999999</v>
      </c>
      <c r="G152" s="660">
        <v>0</v>
      </c>
      <c r="H152" s="660">
        <v>485.56380999999999</v>
      </c>
      <c r="I152" s="660">
        <v>485.56380999999999</v>
      </c>
      <c r="J152" s="661">
        <v>1</v>
      </c>
      <c r="K152" s="762">
        <v>0</v>
      </c>
      <c r="L152" s="659">
        <v>0</v>
      </c>
      <c r="M152" s="659">
        <v>485.56380999999999</v>
      </c>
      <c r="N152" s="661">
        <v>1</v>
      </c>
      <c r="O152" s="659">
        <v>0</v>
      </c>
      <c r="P152" s="763">
        <v>0</v>
      </c>
      <c r="Q152" s="817" t="e">
        <v>#REF!</v>
      </c>
    </row>
    <row r="153" spans="1:19" ht="18" customHeight="1" thickBot="1" x14ac:dyDescent="0.3">
      <c r="A153" s="972" t="s">
        <v>548</v>
      </c>
      <c r="B153" s="972"/>
      <c r="C153" s="972"/>
      <c r="D153" s="972"/>
      <c r="E153" s="972"/>
      <c r="F153" s="972"/>
      <c r="G153" s="972"/>
      <c r="H153" s="972"/>
      <c r="I153" s="972"/>
      <c r="J153" s="972"/>
      <c r="K153" s="972"/>
      <c r="L153" s="972"/>
      <c r="M153" s="978"/>
      <c r="N153" s="972"/>
      <c r="O153" s="972"/>
      <c r="P153" s="974"/>
    </row>
    <row r="154" spans="1:19" s="237" customFormat="1" ht="56.25" customHeight="1" x14ac:dyDescent="0.25">
      <c r="A154" s="497" t="s">
        <v>6</v>
      </c>
      <c r="B154" s="514" t="s">
        <v>7</v>
      </c>
      <c r="C154" s="496" t="s">
        <v>517</v>
      </c>
      <c r="D154" s="498" t="s">
        <v>475</v>
      </c>
      <c r="E154" s="513" t="s">
        <v>93</v>
      </c>
      <c r="F154" s="498" t="s">
        <v>170</v>
      </c>
      <c r="G154" s="498" t="s">
        <v>515</v>
      </c>
      <c r="H154" s="498" t="s">
        <v>516</v>
      </c>
      <c r="I154" s="498" t="s">
        <v>24</v>
      </c>
      <c r="J154" s="499" t="s">
        <v>362</v>
      </c>
      <c r="K154" s="498" t="s">
        <v>174</v>
      </c>
      <c r="L154" s="498" t="s">
        <v>172</v>
      </c>
      <c r="M154" s="498" t="s">
        <v>25</v>
      </c>
      <c r="N154" s="498" t="s">
        <v>43</v>
      </c>
      <c r="O154" s="498" t="s">
        <v>79</v>
      </c>
      <c r="P154" s="515" t="s">
        <v>294</v>
      </c>
      <c r="Q154" s="818" t="s">
        <v>28</v>
      </c>
      <c r="R154" s="837"/>
      <c r="S154" s="837"/>
    </row>
    <row r="155" spans="1:19" s="231" customFormat="1" ht="40.5" customHeight="1" x14ac:dyDescent="0.25">
      <c r="A155" s="977" t="s">
        <v>477</v>
      </c>
      <c r="B155" s="750" t="s">
        <v>336</v>
      </c>
      <c r="C155" s="541" t="s">
        <v>337</v>
      </c>
      <c r="D155" s="324" t="s">
        <v>337</v>
      </c>
      <c r="E155" s="620">
        <v>6126.9098969999995</v>
      </c>
      <c r="F155" s="618">
        <v>6126.9098969999995</v>
      </c>
      <c r="G155" s="618">
        <v>0</v>
      </c>
      <c r="H155" s="618">
        <v>6126.9098969999995</v>
      </c>
      <c r="I155" s="618">
        <v>6120.7945970000001</v>
      </c>
      <c r="J155" s="621">
        <v>0.99900189490251945</v>
      </c>
      <c r="K155" s="618">
        <v>6120.7945970000001</v>
      </c>
      <c r="L155" s="620">
        <v>6.115299999999479</v>
      </c>
      <c r="M155" s="620">
        <v>3493.2081159299996</v>
      </c>
      <c r="N155" s="621">
        <v>0.57014191079265353</v>
      </c>
      <c r="O155" s="620">
        <v>1115.1487104800001</v>
      </c>
      <c r="P155" s="621">
        <v>0.18200834176230096</v>
      </c>
      <c r="Q155" s="796" t="e">
        <v>#REF!</v>
      </c>
      <c r="R155" s="897"/>
      <c r="S155" s="856"/>
    </row>
    <row r="156" spans="1:19" ht="27.75" customHeight="1" x14ac:dyDescent="0.25">
      <c r="A156" s="977"/>
      <c r="B156" s="970" t="s">
        <v>501</v>
      </c>
      <c r="C156" s="971"/>
      <c r="D156" s="696" t="s">
        <v>167</v>
      </c>
      <c r="E156" s="622">
        <v>6126.9098969999995</v>
      </c>
      <c r="F156" s="623">
        <v>6126.9098969999995</v>
      </c>
      <c r="G156" s="623">
        <v>0</v>
      </c>
      <c r="H156" s="623">
        <v>6126.9098969999995</v>
      </c>
      <c r="I156" s="623">
        <v>6120.7945970000001</v>
      </c>
      <c r="J156" s="624">
        <v>0.99900189490251945</v>
      </c>
      <c r="K156" s="623">
        <v>6120.7945970000001</v>
      </c>
      <c r="L156" s="622">
        <v>6.115299999999479</v>
      </c>
      <c r="M156" s="622">
        <v>3493.2081159299996</v>
      </c>
      <c r="N156" s="624">
        <v>0.57014191079265353</v>
      </c>
      <c r="O156" s="622">
        <v>1115.1487104800001</v>
      </c>
      <c r="P156" s="624">
        <v>0.18200834176230096</v>
      </c>
      <c r="Q156" s="797" t="e">
        <v>#REF!</v>
      </c>
    </row>
    <row r="157" spans="1:19" ht="45" x14ac:dyDescent="0.25">
      <c r="A157" s="977"/>
      <c r="B157" s="787" t="s">
        <v>115</v>
      </c>
      <c r="C157" s="541" t="s">
        <v>310</v>
      </c>
      <c r="D157" s="324" t="s">
        <v>310</v>
      </c>
      <c r="E157" s="616">
        <v>900</v>
      </c>
      <c r="F157" s="617">
        <v>3120</v>
      </c>
      <c r="G157" s="617">
        <v>0</v>
      </c>
      <c r="H157" s="617">
        <v>3120</v>
      </c>
      <c r="I157" s="618">
        <v>3120</v>
      </c>
      <c r="J157" s="621">
        <v>1</v>
      </c>
      <c r="K157" s="618">
        <v>259.96659899999986</v>
      </c>
      <c r="L157" s="620">
        <v>0</v>
      </c>
      <c r="M157" s="620">
        <v>2860.0334010000001</v>
      </c>
      <c r="N157" s="625">
        <v>0.91667737211538469</v>
      </c>
      <c r="O157" s="616">
        <v>188.43846199999999</v>
      </c>
      <c r="P157" s="625">
        <v>6.0396942948717947E-2</v>
      </c>
      <c r="Q157" s="608" t="e">
        <v>#REF!</v>
      </c>
      <c r="R157" s="840"/>
    </row>
    <row r="158" spans="1:19" ht="30" x14ac:dyDescent="0.25">
      <c r="A158" s="977"/>
      <c r="B158" s="750" t="s">
        <v>118</v>
      </c>
      <c r="C158" s="541" t="s">
        <v>119</v>
      </c>
      <c r="D158" s="324" t="s">
        <v>119</v>
      </c>
      <c r="E158" s="616">
        <v>4947</v>
      </c>
      <c r="F158" s="617">
        <v>4947</v>
      </c>
      <c r="G158" s="617">
        <v>0</v>
      </c>
      <c r="H158" s="617">
        <v>4947</v>
      </c>
      <c r="I158" s="618">
        <v>4947</v>
      </c>
      <c r="J158" s="621">
        <v>1</v>
      </c>
      <c r="K158" s="618">
        <v>0</v>
      </c>
      <c r="L158" s="620">
        <v>0</v>
      </c>
      <c r="M158" s="620">
        <v>4947</v>
      </c>
      <c r="N158" s="625">
        <v>1</v>
      </c>
      <c r="O158" s="616">
        <v>0</v>
      </c>
      <c r="P158" s="625">
        <v>0</v>
      </c>
      <c r="Q158" s="608" t="e">
        <v>#REF!</v>
      </c>
      <c r="R158" s="840"/>
    </row>
    <row r="159" spans="1:19" ht="30" x14ac:dyDescent="0.25">
      <c r="A159" s="977"/>
      <c r="B159" s="750" t="s">
        <v>120</v>
      </c>
      <c r="C159" s="541" t="s">
        <v>121</v>
      </c>
      <c r="D159" s="324" t="s">
        <v>121</v>
      </c>
      <c r="E159" s="616">
        <v>3515</v>
      </c>
      <c r="F159" s="617">
        <v>3515</v>
      </c>
      <c r="G159" s="617">
        <v>0</v>
      </c>
      <c r="H159" s="617">
        <v>3515</v>
      </c>
      <c r="I159" s="618">
        <v>3515</v>
      </c>
      <c r="J159" s="621">
        <v>1</v>
      </c>
      <c r="K159" s="618">
        <v>0</v>
      </c>
      <c r="L159" s="620">
        <v>0</v>
      </c>
      <c r="M159" s="620">
        <v>3515</v>
      </c>
      <c r="N159" s="625">
        <v>1</v>
      </c>
      <c r="O159" s="616">
        <v>0</v>
      </c>
      <c r="P159" s="625">
        <v>0</v>
      </c>
      <c r="Q159" s="608" t="e">
        <v>#REF!</v>
      </c>
      <c r="R159" s="840"/>
    </row>
    <row r="160" spans="1:19" ht="30" x14ac:dyDescent="0.25">
      <c r="A160" s="977"/>
      <c r="B160" s="750" t="s">
        <v>122</v>
      </c>
      <c r="C160" s="541" t="s">
        <v>123</v>
      </c>
      <c r="D160" s="324" t="s">
        <v>123</v>
      </c>
      <c r="E160" s="616">
        <v>2736</v>
      </c>
      <c r="F160" s="617">
        <v>2736</v>
      </c>
      <c r="G160" s="617">
        <v>0</v>
      </c>
      <c r="H160" s="617">
        <v>2736</v>
      </c>
      <c r="I160" s="618">
        <v>2736</v>
      </c>
      <c r="J160" s="621">
        <v>1</v>
      </c>
      <c r="K160" s="618">
        <v>0</v>
      </c>
      <c r="L160" s="620">
        <v>0</v>
      </c>
      <c r="M160" s="620">
        <v>2736</v>
      </c>
      <c r="N160" s="625">
        <v>1</v>
      </c>
      <c r="O160" s="616">
        <v>0</v>
      </c>
      <c r="P160" s="625">
        <v>0</v>
      </c>
      <c r="Q160" s="608" t="e">
        <v>#REF!</v>
      </c>
    </row>
    <row r="161" spans="1:19" ht="30" x14ac:dyDescent="0.25">
      <c r="A161" s="977"/>
      <c r="B161" s="750" t="s">
        <v>124</v>
      </c>
      <c r="C161" s="541" t="s">
        <v>125</v>
      </c>
      <c r="D161" s="324" t="s">
        <v>125</v>
      </c>
      <c r="E161" s="616">
        <v>3512</v>
      </c>
      <c r="F161" s="617">
        <v>3512</v>
      </c>
      <c r="G161" s="617">
        <v>0</v>
      </c>
      <c r="H161" s="617">
        <v>3512</v>
      </c>
      <c r="I161" s="618">
        <v>3512</v>
      </c>
      <c r="J161" s="621">
        <v>1</v>
      </c>
      <c r="K161" s="618">
        <v>0</v>
      </c>
      <c r="L161" s="620">
        <v>0</v>
      </c>
      <c r="M161" s="620">
        <v>3512</v>
      </c>
      <c r="N161" s="625">
        <v>1</v>
      </c>
      <c r="O161" s="616">
        <v>0</v>
      </c>
      <c r="P161" s="625">
        <v>0</v>
      </c>
      <c r="Q161" s="608" t="e">
        <v>#REF!</v>
      </c>
    </row>
    <row r="162" spans="1:19" ht="30" customHeight="1" x14ac:dyDescent="0.25">
      <c r="A162" s="977"/>
      <c r="B162" s="750" t="s">
        <v>126</v>
      </c>
      <c r="C162" s="541" t="s">
        <v>127</v>
      </c>
      <c r="D162" s="324" t="s">
        <v>127</v>
      </c>
      <c r="E162" s="616">
        <v>5557</v>
      </c>
      <c r="F162" s="617">
        <v>5557</v>
      </c>
      <c r="G162" s="617">
        <v>0</v>
      </c>
      <c r="H162" s="617">
        <v>5557</v>
      </c>
      <c r="I162" s="618">
        <v>5557</v>
      </c>
      <c r="J162" s="621">
        <v>1</v>
      </c>
      <c r="K162" s="618">
        <v>0</v>
      </c>
      <c r="L162" s="620">
        <v>0</v>
      </c>
      <c r="M162" s="620">
        <v>5557</v>
      </c>
      <c r="N162" s="625">
        <v>1</v>
      </c>
      <c r="O162" s="616">
        <v>0</v>
      </c>
      <c r="P162" s="625">
        <v>0</v>
      </c>
      <c r="Q162" s="608" t="e">
        <v>#REF!</v>
      </c>
    </row>
    <row r="163" spans="1:19" ht="24" customHeight="1" x14ac:dyDescent="0.25">
      <c r="A163" s="977"/>
      <c r="B163" s="938" t="s">
        <v>47</v>
      </c>
      <c r="C163" s="935"/>
      <c r="D163" s="656" t="s">
        <v>47</v>
      </c>
      <c r="E163" s="635">
        <v>21167</v>
      </c>
      <c r="F163" s="635">
        <v>23387</v>
      </c>
      <c r="G163" s="635">
        <v>0</v>
      </c>
      <c r="H163" s="635">
        <v>23387</v>
      </c>
      <c r="I163" s="635">
        <v>23387</v>
      </c>
      <c r="J163" s="637">
        <v>1</v>
      </c>
      <c r="K163" s="635">
        <v>259.96659899999986</v>
      </c>
      <c r="L163" s="635">
        <v>0</v>
      </c>
      <c r="M163" s="635">
        <v>23127.033401000001</v>
      </c>
      <c r="N163" s="637">
        <v>0.98888414080472065</v>
      </c>
      <c r="O163" s="635">
        <v>188.43846199999999</v>
      </c>
      <c r="P163" s="637">
        <v>8.0574020609740452E-3</v>
      </c>
      <c r="Q163" s="807" t="e">
        <v>#REF!</v>
      </c>
    </row>
    <row r="164" spans="1:19" s="779" customFormat="1" ht="29.25" customHeight="1" x14ac:dyDescent="0.25">
      <c r="A164" s="977"/>
      <c r="B164" s="787" t="s">
        <v>141</v>
      </c>
      <c r="C164" s="776" t="s">
        <v>142</v>
      </c>
      <c r="D164" s="788" t="s">
        <v>142</v>
      </c>
      <c r="E164" s="777">
        <v>182</v>
      </c>
      <c r="F164" s="778">
        <v>182</v>
      </c>
      <c r="G164" s="778">
        <v>0</v>
      </c>
      <c r="H164" s="778">
        <v>182</v>
      </c>
      <c r="I164" s="778">
        <v>182</v>
      </c>
      <c r="J164" s="619">
        <v>1</v>
      </c>
      <c r="K164" s="778">
        <v>1.4890000000000043</v>
      </c>
      <c r="L164" s="777">
        <v>0</v>
      </c>
      <c r="M164" s="777">
        <v>180.511</v>
      </c>
      <c r="N164" s="619">
        <v>0.99181868131868134</v>
      </c>
      <c r="O164" s="777">
        <v>176.36060000000001</v>
      </c>
      <c r="P164" s="619">
        <v>0.96901428571428572</v>
      </c>
      <c r="Q164" s="808" t="e">
        <v>#REF!</v>
      </c>
      <c r="R164" s="836"/>
      <c r="S164" s="836"/>
    </row>
    <row r="165" spans="1:19" ht="30.75" customHeight="1" x14ac:dyDescent="0.25">
      <c r="A165" s="977"/>
      <c r="B165" s="787" t="s">
        <v>143</v>
      </c>
      <c r="C165" s="776" t="s">
        <v>144</v>
      </c>
      <c r="D165" s="788" t="s">
        <v>144</v>
      </c>
      <c r="E165" s="777">
        <v>2962</v>
      </c>
      <c r="F165" s="778">
        <v>2962</v>
      </c>
      <c r="G165" s="778">
        <v>0</v>
      </c>
      <c r="H165" s="617">
        <v>2962</v>
      </c>
      <c r="I165" s="618">
        <v>0</v>
      </c>
      <c r="J165" s="621">
        <v>0</v>
      </c>
      <c r="K165" s="618">
        <v>0</v>
      </c>
      <c r="L165" s="620">
        <v>2962</v>
      </c>
      <c r="M165" s="620">
        <v>0</v>
      </c>
      <c r="N165" s="625">
        <v>0</v>
      </c>
      <c r="O165" s="616">
        <v>0</v>
      </c>
      <c r="P165" s="625">
        <v>0</v>
      </c>
      <c r="Q165" s="608" t="e">
        <v>#REF!</v>
      </c>
    </row>
    <row r="166" spans="1:19" ht="24.75" customHeight="1" x14ac:dyDescent="0.25">
      <c r="A166" s="977"/>
      <c r="B166" s="938" t="s">
        <v>500</v>
      </c>
      <c r="C166" s="935"/>
      <c r="D166" s="656" t="s">
        <v>173</v>
      </c>
      <c r="E166" s="635">
        <v>3144</v>
      </c>
      <c r="F166" s="636">
        <v>3144</v>
      </c>
      <c r="G166" s="636">
        <v>0</v>
      </c>
      <c r="H166" s="636">
        <v>3144</v>
      </c>
      <c r="I166" s="636">
        <v>182</v>
      </c>
      <c r="J166" s="637">
        <v>5.788804071246819E-2</v>
      </c>
      <c r="K166" s="636">
        <v>1.4890000000000043</v>
      </c>
      <c r="L166" s="635">
        <v>2962</v>
      </c>
      <c r="M166" s="635">
        <v>180.511</v>
      </c>
      <c r="N166" s="637">
        <v>5.7414440203562338E-2</v>
      </c>
      <c r="O166" s="635">
        <v>176.36060000000001</v>
      </c>
      <c r="P166" s="637">
        <v>5.6094338422391858E-2</v>
      </c>
      <c r="Q166" s="807" t="e">
        <v>#REF!</v>
      </c>
    </row>
    <row r="167" spans="1:19" ht="60" x14ac:dyDescent="0.25">
      <c r="A167" s="977"/>
      <c r="B167" s="787" t="s">
        <v>455</v>
      </c>
      <c r="C167" s="541" t="s">
        <v>449</v>
      </c>
      <c r="D167" s="324" t="s">
        <v>497</v>
      </c>
      <c r="E167" s="620">
        <v>8000.3478109999996</v>
      </c>
      <c r="F167" s="618">
        <v>8000.3478109999996</v>
      </c>
      <c r="G167" s="618">
        <v>0</v>
      </c>
      <c r="H167" s="618">
        <v>8000.3478109999996</v>
      </c>
      <c r="I167" s="778">
        <v>8000.3478109999996</v>
      </c>
      <c r="J167" s="621">
        <v>1</v>
      </c>
      <c r="K167" s="618">
        <v>7011.3564509999997</v>
      </c>
      <c r="L167" s="620">
        <v>0</v>
      </c>
      <c r="M167" s="620">
        <v>988.99135999999999</v>
      </c>
      <c r="N167" s="621">
        <v>0.1236185455137583</v>
      </c>
      <c r="O167" s="620">
        <v>113.72293999999999</v>
      </c>
      <c r="P167" s="621">
        <v>1.4214749494220458E-2</v>
      </c>
      <c r="Q167" s="796" t="e">
        <v>#REF!</v>
      </c>
      <c r="R167" s="838"/>
    </row>
    <row r="168" spans="1:19" ht="24" customHeight="1" thickBot="1" x14ac:dyDescent="0.3">
      <c r="A168" s="977"/>
      <c r="B168" s="943" t="s">
        <v>81</v>
      </c>
      <c r="C168" s="942"/>
      <c r="D168" s="658" t="s">
        <v>81</v>
      </c>
      <c r="E168" s="642">
        <v>8000.3478109999996</v>
      </c>
      <c r="F168" s="645">
        <v>8000.3478109999996</v>
      </c>
      <c r="G168" s="645">
        <v>0</v>
      </c>
      <c r="H168" s="645">
        <v>8000.3478109999996</v>
      </c>
      <c r="I168" s="645">
        <v>8000.3478109999996</v>
      </c>
      <c r="J168" s="641">
        <v>1</v>
      </c>
      <c r="K168" s="645">
        <v>7011.3564509999997</v>
      </c>
      <c r="L168" s="642">
        <v>0</v>
      </c>
      <c r="M168" s="642">
        <v>988.99135999999999</v>
      </c>
      <c r="N168" s="641">
        <v>0.1236185455137583</v>
      </c>
      <c r="O168" s="642">
        <v>113.72293999999999</v>
      </c>
      <c r="P168" s="641">
        <v>1.4214749494220458E-2</v>
      </c>
      <c r="Q168" s="809" t="e">
        <v>#REF!</v>
      </c>
    </row>
    <row r="169" spans="1:19" ht="32.25" customHeight="1" thickBot="1" x14ac:dyDescent="0.3">
      <c r="A169" s="959"/>
      <c r="B169" s="924" t="s">
        <v>69</v>
      </c>
      <c r="C169" s="925"/>
      <c r="D169" s="926"/>
      <c r="E169" s="643">
        <v>38438.257707999997</v>
      </c>
      <c r="F169" s="644">
        <v>40658.257707999997</v>
      </c>
      <c r="G169" s="644">
        <v>0</v>
      </c>
      <c r="H169" s="644">
        <v>40658.257707999997</v>
      </c>
      <c r="I169" s="644">
        <v>37690.142408</v>
      </c>
      <c r="J169" s="571">
        <v>0.92699846310886103</v>
      </c>
      <c r="K169" s="644">
        <v>13393.606646999999</v>
      </c>
      <c r="L169" s="643">
        <v>2968.1152999999977</v>
      </c>
      <c r="M169" s="643">
        <v>27789.743876929999</v>
      </c>
      <c r="N169" s="571">
        <v>0.68349568927696658</v>
      </c>
      <c r="O169" s="643">
        <v>1593.67071248</v>
      </c>
      <c r="P169" s="571">
        <v>3.9196729085772562E-2</v>
      </c>
      <c r="Q169" s="805" t="e">
        <v>#REF!</v>
      </c>
    </row>
    <row r="170" spans="1:19" ht="20.25" customHeight="1" thickBot="1" x14ac:dyDescent="0.3">
      <c r="A170" s="972" t="s">
        <v>548</v>
      </c>
      <c r="B170" s="963"/>
      <c r="C170" s="963"/>
      <c r="D170" s="963"/>
      <c r="E170" s="963"/>
      <c r="F170" s="963"/>
      <c r="G170" s="963"/>
      <c r="H170" s="963"/>
      <c r="I170" s="963"/>
      <c r="J170" s="963"/>
      <c r="K170" s="963"/>
      <c r="L170" s="963"/>
      <c r="M170" s="964"/>
      <c r="N170" s="963"/>
      <c r="O170" s="963"/>
      <c r="P170" s="963"/>
    </row>
    <row r="171" spans="1:19" s="237" customFormat="1" ht="68.25" customHeight="1" x14ac:dyDescent="0.25">
      <c r="A171" s="497" t="s">
        <v>6</v>
      </c>
      <c r="B171" s="514" t="s">
        <v>7</v>
      </c>
      <c r="C171" s="496" t="s">
        <v>517</v>
      </c>
      <c r="D171" s="498" t="s">
        <v>475</v>
      </c>
      <c r="E171" s="513" t="s">
        <v>93</v>
      </c>
      <c r="F171" s="498" t="s">
        <v>170</v>
      </c>
      <c r="G171" s="498" t="s">
        <v>515</v>
      </c>
      <c r="H171" s="498" t="s">
        <v>516</v>
      </c>
      <c r="I171" s="498" t="s">
        <v>24</v>
      </c>
      <c r="J171" s="499" t="s">
        <v>362</v>
      </c>
      <c r="K171" s="498" t="s">
        <v>174</v>
      </c>
      <c r="L171" s="498" t="s">
        <v>172</v>
      </c>
      <c r="M171" s="498" t="s">
        <v>25</v>
      </c>
      <c r="N171" s="498" t="s">
        <v>43</v>
      </c>
      <c r="O171" s="498" t="s">
        <v>79</v>
      </c>
      <c r="P171" s="515" t="s">
        <v>294</v>
      </c>
      <c r="Q171" s="818" t="s">
        <v>28</v>
      </c>
      <c r="R171" s="837"/>
      <c r="S171" s="837"/>
    </row>
    <row r="172" spans="1:19" ht="27" customHeight="1" x14ac:dyDescent="0.25">
      <c r="A172" s="976" t="s">
        <v>338</v>
      </c>
      <c r="B172" s="751" t="s">
        <v>98</v>
      </c>
      <c r="C172" s="543" t="s">
        <v>99</v>
      </c>
      <c r="D172" s="324" t="s">
        <v>99</v>
      </c>
      <c r="E172" s="632">
        <v>34192.394999999997</v>
      </c>
      <c r="F172" s="663">
        <v>34192.394999999997</v>
      </c>
      <c r="G172" s="663">
        <v>0</v>
      </c>
      <c r="H172" s="663">
        <v>34192.394999999997</v>
      </c>
      <c r="I172" s="633">
        <v>33234.890178000001</v>
      </c>
      <c r="J172" s="634">
        <v>0.97199655590080791</v>
      </c>
      <c r="K172" s="633">
        <v>26902.692319000002</v>
      </c>
      <c r="L172" s="632">
        <v>957.50482199999533</v>
      </c>
      <c r="M172" s="632">
        <v>6332.1978589999999</v>
      </c>
      <c r="N172" s="634">
        <v>0.18519316529304253</v>
      </c>
      <c r="O172" s="632">
        <v>6332.1978589999999</v>
      </c>
      <c r="P172" s="697">
        <v>0.18519316529304253</v>
      </c>
      <c r="Q172" s="819" t="e">
        <v>#REF!</v>
      </c>
      <c r="R172" s="843"/>
    </row>
    <row r="173" spans="1:19" ht="27" customHeight="1" x14ac:dyDescent="0.25">
      <c r="A173" s="977"/>
      <c r="B173" s="750" t="s">
        <v>100</v>
      </c>
      <c r="C173" s="543" t="s">
        <v>101</v>
      </c>
      <c r="D173" s="324" t="s">
        <v>101</v>
      </c>
      <c r="E173" s="620">
        <v>12164.712</v>
      </c>
      <c r="F173" s="617">
        <v>12164.712</v>
      </c>
      <c r="G173" s="617">
        <v>0</v>
      </c>
      <c r="H173" s="617">
        <v>12164.712</v>
      </c>
      <c r="I173" s="618">
        <v>12164.712</v>
      </c>
      <c r="J173" s="621">
        <v>1</v>
      </c>
      <c r="K173" s="618">
        <v>10547.144009</v>
      </c>
      <c r="L173" s="620">
        <v>0</v>
      </c>
      <c r="M173" s="620">
        <v>1617.5679909999999</v>
      </c>
      <c r="N173" s="621">
        <v>0.13297215675965038</v>
      </c>
      <c r="O173" s="620">
        <v>1617.5679909999999</v>
      </c>
      <c r="P173" s="698">
        <v>0.13297215675965038</v>
      </c>
      <c r="Q173" s="819" t="e">
        <v>#REF!</v>
      </c>
    </row>
    <row r="174" spans="1:19" ht="47.25" customHeight="1" x14ac:dyDescent="0.25">
      <c r="A174" s="977"/>
      <c r="B174" s="750" t="s">
        <v>102</v>
      </c>
      <c r="C174" s="543" t="s">
        <v>103</v>
      </c>
      <c r="D174" s="324" t="s">
        <v>103</v>
      </c>
      <c r="E174" s="620">
        <v>5680.9650000000001</v>
      </c>
      <c r="F174" s="617">
        <v>5680.9650000000001</v>
      </c>
      <c r="G174" s="617">
        <v>0</v>
      </c>
      <c r="H174" s="617">
        <v>5680.9650000000001</v>
      </c>
      <c r="I174" s="618">
        <v>5388.9566279999999</v>
      </c>
      <c r="J174" s="621">
        <v>0.94859880812502806</v>
      </c>
      <c r="K174" s="618">
        <v>4600.7732779999997</v>
      </c>
      <c r="L174" s="620">
        <v>292.00837200000024</v>
      </c>
      <c r="M174" s="620">
        <v>788.18335000000002</v>
      </c>
      <c r="N174" s="621">
        <v>0.13874110296402109</v>
      </c>
      <c r="O174" s="620">
        <v>788.18335000000002</v>
      </c>
      <c r="P174" s="698">
        <v>0.13874110296402109</v>
      </c>
      <c r="Q174" s="819" t="e">
        <v>#REF!</v>
      </c>
    </row>
    <row r="175" spans="1:19" ht="39" customHeight="1" x14ac:dyDescent="0.25">
      <c r="A175" s="977"/>
      <c r="B175" s="938" t="s">
        <v>46</v>
      </c>
      <c r="C175" s="935"/>
      <c r="D175" s="699" t="s">
        <v>306</v>
      </c>
      <c r="E175" s="635">
        <v>52038.072</v>
      </c>
      <c r="F175" s="636">
        <v>52038.072</v>
      </c>
      <c r="G175" s="636">
        <v>0</v>
      </c>
      <c r="H175" s="636">
        <v>52038.072</v>
      </c>
      <c r="I175" s="700">
        <v>50788.558806000001</v>
      </c>
      <c r="J175" s="637">
        <v>0.97598848024192753</v>
      </c>
      <c r="K175" s="635">
        <v>42050.609606000005</v>
      </c>
      <c r="L175" s="636">
        <v>1249.5131939999992</v>
      </c>
      <c r="M175" s="635">
        <v>8737.9491999999991</v>
      </c>
      <c r="N175" s="637">
        <v>0.16791454533519226</v>
      </c>
      <c r="O175" s="635">
        <v>8737.9491999999991</v>
      </c>
      <c r="P175" s="692">
        <v>0.16791454533519226</v>
      </c>
      <c r="Q175" s="807" t="e">
        <v>#REF!</v>
      </c>
    </row>
    <row r="176" spans="1:19" s="231" customFormat="1" ht="24.75" customHeight="1" x14ac:dyDescent="0.25">
      <c r="A176" s="977"/>
      <c r="B176" s="750" t="s">
        <v>336</v>
      </c>
      <c r="C176" s="541" t="s">
        <v>337</v>
      </c>
      <c r="D176" s="324" t="s">
        <v>337</v>
      </c>
      <c r="E176" s="620">
        <v>1496.184264</v>
      </c>
      <c r="F176" s="618">
        <v>1496.184264</v>
      </c>
      <c r="G176" s="618">
        <v>0</v>
      </c>
      <c r="H176" s="618">
        <v>1496.184264</v>
      </c>
      <c r="I176" s="618">
        <v>1495.68398499</v>
      </c>
      <c r="J176" s="621">
        <v>0.99966563008177711</v>
      </c>
      <c r="K176" s="618">
        <v>665.54977398999995</v>
      </c>
      <c r="L176" s="620">
        <v>0.50027900999998565</v>
      </c>
      <c r="M176" s="620">
        <v>830.13421100000005</v>
      </c>
      <c r="N176" s="621">
        <v>0.55483420790742932</v>
      </c>
      <c r="O176" s="620">
        <v>110.99557900000001</v>
      </c>
      <c r="P176" s="898">
        <v>7.4185768204283159E-2</v>
      </c>
      <c r="Q176" s="796" t="e">
        <v>#REF!</v>
      </c>
      <c r="R176" s="897"/>
      <c r="S176" s="856"/>
    </row>
    <row r="177" spans="1:61" ht="20.25" thickBot="1" x14ac:dyDescent="0.3">
      <c r="A177" s="977"/>
      <c r="B177" s="943" t="s">
        <v>501</v>
      </c>
      <c r="C177" s="942"/>
      <c r="D177" s="701" t="s">
        <v>167</v>
      </c>
      <c r="E177" s="642">
        <v>1496.184264</v>
      </c>
      <c r="F177" s="645">
        <v>1496.184264</v>
      </c>
      <c r="G177" s="645">
        <v>0</v>
      </c>
      <c r="H177" s="645">
        <v>1496.184264</v>
      </c>
      <c r="I177" s="702">
        <v>1495.68398499</v>
      </c>
      <c r="J177" s="641">
        <v>0.99966563008177711</v>
      </c>
      <c r="K177" s="642">
        <v>665.54977398999995</v>
      </c>
      <c r="L177" s="645">
        <v>0.50027900999998565</v>
      </c>
      <c r="M177" s="642">
        <v>830.13421100000005</v>
      </c>
      <c r="N177" s="641">
        <v>0.55483420790742932</v>
      </c>
      <c r="O177" s="642">
        <v>110.99557900000001</v>
      </c>
      <c r="P177" s="703">
        <v>7.4185768204283159E-2</v>
      </c>
      <c r="Q177" s="809" t="e">
        <v>#REF!</v>
      </c>
    </row>
    <row r="178" spans="1:61" ht="27.75" customHeight="1" thickBot="1" x14ac:dyDescent="0.3">
      <c r="A178" s="959"/>
      <c r="B178" s="924" t="s">
        <v>69</v>
      </c>
      <c r="C178" s="925"/>
      <c r="D178" s="926"/>
      <c r="E178" s="643">
        <v>53534.256264000003</v>
      </c>
      <c r="F178" s="644">
        <v>53534.256264000003</v>
      </c>
      <c r="G178" s="644">
        <v>0</v>
      </c>
      <c r="H178" s="644">
        <v>53534.256264000003</v>
      </c>
      <c r="I178" s="644">
        <v>52284.24279099</v>
      </c>
      <c r="J178" s="571">
        <v>0.97665021314864897</v>
      </c>
      <c r="K178" s="644">
        <v>42716.159379990007</v>
      </c>
      <c r="L178" s="643">
        <v>1250.0134730100035</v>
      </c>
      <c r="M178" s="643">
        <v>9568.0834109999996</v>
      </c>
      <c r="N178" s="571">
        <v>0.17872824017234393</v>
      </c>
      <c r="O178" s="643">
        <v>8848.9447789999995</v>
      </c>
      <c r="P178" s="693">
        <v>0.16529499794229174</v>
      </c>
      <c r="Q178" s="805" t="e">
        <v>#REF!</v>
      </c>
    </row>
    <row r="179" spans="1:61" ht="23.25" customHeight="1" x14ac:dyDescent="0.25">
      <c r="A179" s="974" t="s">
        <v>548</v>
      </c>
      <c r="B179" s="974"/>
      <c r="C179" s="974"/>
      <c r="D179" s="974"/>
      <c r="E179" s="974"/>
      <c r="F179" s="974"/>
      <c r="G179" s="974"/>
      <c r="H179" s="974"/>
      <c r="I179" s="974"/>
      <c r="J179" s="974"/>
      <c r="K179" s="974"/>
      <c r="L179" s="974"/>
      <c r="M179" s="975"/>
      <c r="N179" s="974"/>
      <c r="O179" s="974"/>
      <c r="P179" s="974"/>
    </row>
    <row r="180" spans="1:61" ht="23.25" customHeight="1" thickBot="1" x14ac:dyDescent="0.3">
      <c r="A180" s="670"/>
      <c r="B180" s="718"/>
      <c r="C180" s="547"/>
      <c r="D180" s="671"/>
      <c r="E180" s="615"/>
      <c r="F180" s="615"/>
      <c r="G180" s="615"/>
      <c r="H180" s="615"/>
      <c r="I180" s="615"/>
      <c r="J180" s="615"/>
      <c r="K180" s="615"/>
      <c r="L180" s="615"/>
      <c r="M180" s="673"/>
      <c r="N180" s="615"/>
      <c r="O180" s="674"/>
      <c r="P180" s="615"/>
    </row>
    <row r="181" spans="1:61" s="237" customFormat="1" ht="68.25" customHeight="1" x14ac:dyDescent="0.25">
      <c r="A181" s="497" t="s">
        <v>6</v>
      </c>
      <c r="B181" s="514" t="s">
        <v>7</v>
      </c>
      <c r="C181" s="496" t="s">
        <v>517</v>
      </c>
      <c r="D181" s="498" t="s">
        <v>475</v>
      </c>
      <c r="E181" s="513" t="s">
        <v>93</v>
      </c>
      <c r="F181" s="498" t="s">
        <v>170</v>
      </c>
      <c r="G181" s="498" t="s">
        <v>515</v>
      </c>
      <c r="H181" s="498" t="s">
        <v>516</v>
      </c>
      <c r="I181" s="498" t="s">
        <v>24</v>
      </c>
      <c r="J181" s="499" t="s">
        <v>362</v>
      </c>
      <c r="K181" s="498" t="s">
        <v>174</v>
      </c>
      <c r="L181" s="498" t="s">
        <v>172</v>
      </c>
      <c r="M181" s="498" t="s">
        <v>25</v>
      </c>
      <c r="N181" s="498" t="s">
        <v>43</v>
      </c>
      <c r="O181" s="498" t="s">
        <v>79</v>
      </c>
      <c r="P181" s="515" t="s">
        <v>294</v>
      </c>
      <c r="Q181" s="800" t="s">
        <v>28</v>
      </c>
      <c r="R181" s="837"/>
      <c r="S181" s="837"/>
    </row>
    <row r="182" spans="1:61" ht="60" x14ac:dyDescent="0.25">
      <c r="A182" s="957" t="s">
        <v>524</v>
      </c>
      <c r="B182" s="750" t="s">
        <v>430</v>
      </c>
      <c r="C182" s="863" t="s">
        <v>431</v>
      </c>
      <c r="D182" s="543" t="s">
        <v>498</v>
      </c>
      <c r="E182" s="777">
        <v>500</v>
      </c>
      <c r="F182" s="777">
        <v>500</v>
      </c>
      <c r="G182" s="620">
        <v>0</v>
      </c>
      <c r="H182" s="618">
        <v>500</v>
      </c>
      <c r="I182" s="618">
        <v>0</v>
      </c>
      <c r="J182" s="621">
        <v>0</v>
      </c>
      <c r="K182" s="618">
        <v>0</v>
      </c>
      <c r="L182" s="620">
        <v>500</v>
      </c>
      <c r="M182" s="620">
        <v>0</v>
      </c>
      <c r="N182" s="625">
        <v>0</v>
      </c>
      <c r="O182" s="616">
        <v>0</v>
      </c>
      <c r="P182" s="625">
        <v>0</v>
      </c>
      <c r="Q182" s="608" t="e">
        <v>#REF!</v>
      </c>
    </row>
    <row r="183" spans="1:61" ht="60" x14ac:dyDescent="0.25">
      <c r="A183" s="957"/>
      <c r="B183" s="750" t="s">
        <v>432</v>
      </c>
      <c r="C183" s="863" t="s">
        <v>433</v>
      </c>
      <c r="D183" s="543" t="s">
        <v>498</v>
      </c>
      <c r="E183" s="777">
        <v>3000</v>
      </c>
      <c r="F183" s="777">
        <v>3000</v>
      </c>
      <c r="G183" s="620">
        <v>0</v>
      </c>
      <c r="H183" s="618">
        <v>3000</v>
      </c>
      <c r="I183" s="618">
        <v>2054.885659</v>
      </c>
      <c r="J183" s="621">
        <v>0.68496188633333333</v>
      </c>
      <c r="K183" s="618">
        <v>94.925999999999931</v>
      </c>
      <c r="L183" s="620">
        <v>945.11434099999997</v>
      </c>
      <c r="M183" s="620">
        <v>1959.9596590000001</v>
      </c>
      <c r="N183" s="625">
        <v>0.65331988633333338</v>
      </c>
      <c r="O183" s="616">
        <v>197.478756</v>
      </c>
      <c r="P183" s="625">
        <v>6.5826252000000002E-2</v>
      </c>
      <c r="Q183" s="608" t="e">
        <v>#REF!</v>
      </c>
    </row>
    <row r="184" spans="1:61" ht="60" x14ac:dyDescent="0.25">
      <c r="A184" s="957"/>
      <c r="B184" s="750" t="s">
        <v>434</v>
      </c>
      <c r="C184" s="863" t="s">
        <v>435</v>
      </c>
      <c r="D184" s="543" t="s">
        <v>498</v>
      </c>
      <c r="E184" s="777">
        <v>3000</v>
      </c>
      <c r="F184" s="777">
        <v>3000</v>
      </c>
      <c r="G184" s="620">
        <v>0</v>
      </c>
      <c r="H184" s="618">
        <v>3000</v>
      </c>
      <c r="I184" s="618">
        <v>1245.192243</v>
      </c>
      <c r="J184" s="621">
        <v>0.41506408099999997</v>
      </c>
      <c r="K184" s="618">
        <v>93.628130999999939</v>
      </c>
      <c r="L184" s="620">
        <v>1754.807757</v>
      </c>
      <c r="M184" s="620">
        <v>1151.564112</v>
      </c>
      <c r="N184" s="625">
        <v>0.38385470399999999</v>
      </c>
      <c r="O184" s="616">
        <v>121.32837499999999</v>
      </c>
      <c r="P184" s="625">
        <v>4.0442791666666665E-2</v>
      </c>
      <c r="Q184" s="608" t="e">
        <v>#REF!</v>
      </c>
    </row>
    <row r="185" spans="1:61" ht="60" x14ac:dyDescent="0.25">
      <c r="A185" s="957"/>
      <c r="B185" s="750" t="s">
        <v>436</v>
      </c>
      <c r="C185" s="863" t="s">
        <v>437</v>
      </c>
      <c r="D185" s="543" t="s">
        <v>498</v>
      </c>
      <c r="E185" s="777">
        <v>500</v>
      </c>
      <c r="F185" s="777">
        <v>500</v>
      </c>
      <c r="G185" s="620">
        <v>0</v>
      </c>
      <c r="H185" s="618">
        <v>500</v>
      </c>
      <c r="I185" s="618">
        <v>0</v>
      </c>
      <c r="J185" s="621">
        <v>0</v>
      </c>
      <c r="K185" s="618">
        <v>0</v>
      </c>
      <c r="L185" s="620">
        <v>500</v>
      </c>
      <c r="M185" s="620">
        <v>0</v>
      </c>
      <c r="N185" s="625">
        <v>0</v>
      </c>
      <c r="O185" s="616">
        <v>0</v>
      </c>
      <c r="P185" s="625">
        <v>0</v>
      </c>
      <c r="Q185" s="608" t="e">
        <v>#REF!</v>
      </c>
    </row>
    <row r="186" spans="1:61" ht="30" customHeight="1" thickBot="1" x14ac:dyDescent="0.3">
      <c r="A186" s="957"/>
      <c r="B186" s="927" t="s">
        <v>69</v>
      </c>
      <c r="C186" s="927"/>
      <c r="D186" s="928"/>
      <c r="E186" s="704">
        <v>7000</v>
      </c>
      <c r="F186" s="775">
        <v>7000</v>
      </c>
      <c r="G186" s="775">
        <v>0</v>
      </c>
      <c r="H186" s="704">
        <v>7000</v>
      </c>
      <c r="I186" s="893">
        <v>3300.077902</v>
      </c>
      <c r="J186" s="704">
        <v>0.4714397002857143</v>
      </c>
      <c r="K186" s="704">
        <v>188.55413099999987</v>
      </c>
      <c r="L186" s="704">
        <v>3699.922098</v>
      </c>
      <c r="M186" s="775">
        <v>3111.5237710000001</v>
      </c>
      <c r="N186" s="705">
        <v>0.44450339585714288</v>
      </c>
      <c r="O186" s="706">
        <v>318.80713100000003</v>
      </c>
      <c r="P186" s="705">
        <v>4.5543875857142861E-2</v>
      </c>
      <c r="Q186" s="829" t="e">
        <v>#REF!</v>
      </c>
    </row>
    <row r="187" spans="1:61" ht="23.25" customHeight="1" thickBot="1" x14ac:dyDescent="0.3">
      <c r="A187" s="960" t="s">
        <v>548</v>
      </c>
      <c r="B187" s="961"/>
      <c r="C187" s="547"/>
      <c r="D187" s="671"/>
      <c r="E187" s="615"/>
      <c r="F187" s="615"/>
      <c r="G187" s="615"/>
      <c r="H187" s="615"/>
      <c r="I187" s="615"/>
      <c r="J187" s="615"/>
      <c r="K187" s="615"/>
      <c r="L187" s="615"/>
      <c r="M187" s="673"/>
      <c r="N187" s="615"/>
      <c r="O187" s="674"/>
      <c r="P187" s="615"/>
    </row>
    <row r="188" spans="1:61" s="237" customFormat="1" ht="68.25" customHeight="1" thickBot="1" x14ac:dyDescent="0.3">
      <c r="A188" s="497" t="s">
        <v>6</v>
      </c>
      <c r="B188" s="514" t="s">
        <v>7</v>
      </c>
      <c r="C188" s="496" t="s">
        <v>517</v>
      </c>
      <c r="D188" s="498" t="s">
        <v>475</v>
      </c>
      <c r="E188" s="513" t="s">
        <v>93</v>
      </c>
      <c r="F188" s="498" t="s">
        <v>170</v>
      </c>
      <c r="G188" s="498" t="s">
        <v>515</v>
      </c>
      <c r="H188" s="498" t="s">
        <v>516</v>
      </c>
      <c r="I188" s="498" t="s">
        <v>24</v>
      </c>
      <c r="J188" s="499" t="s">
        <v>362</v>
      </c>
      <c r="K188" s="498" t="s">
        <v>174</v>
      </c>
      <c r="L188" s="498" t="s">
        <v>172</v>
      </c>
      <c r="M188" s="498" t="s">
        <v>25</v>
      </c>
      <c r="N188" s="498" t="s">
        <v>43</v>
      </c>
      <c r="O188" s="498" t="s">
        <v>79</v>
      </c>
      <c r="P188" s="515" t="s">
        <v>294</v>
      </c>
      <c r="Q188" s="818" t="s">
        <v>28</v>
      </c>
      <c r="R188" s="837"/>
      <c r="S188" s="837"/>
    </row>
    <row r="189" spans="1:61" s="231" customFormat="1" ht="101.25" customHeight="1" x14ac:dyDescent="0.25">
      <c r="A189" s="958" t="s">
        <v>521</v>
      </c>
      <c r="B189" s="731" t="s">
        <v>420</v>
      </c>
      <c r="C189" s="543" t="s">
        <v>421</v>
      </c>
      <c r="D189" s="324" t="s">
        <v>499</v>
      </c>
      <c r="E189" s="793">
        <v>14000</v>
      </c>
      <c r="F189" s="793">
        <v>14000</v>
      </c>
      <c r="G189" s="707">
        <v>0</v>
      </c>
      <c r="H189" s="708">
        <v>14000</v>
      </c>
      <c r="I189" s="708">
        <v>7992.6405750000004</v>
      </c>
      <c r="J189" s="709">
        <v>0.57090289821428575</v>
      </c>
      <c r="K189" s="708">
        <v>107.39225900000019</v>
      </c>
      <c r="L189" s="707">
        <v>6007.3594249999996</v>
      </c>
      <c r="M189" s="707">
        <v>7885.2483160000002</v>
      </c>
      <c r="N189" s="709">
        <v>0.56323202257142857</v>
      </c>
      <c r="O189" s="707">
        <v>853.1959594299999</v>
      </c>
      <c r="P189" s="710">
        <v>6.0942568530714281E-2</v>
      </c>
      <c r="Q189" s="830" t="e">
        <v>#REF!</v>
      </c>
      <c r="R189" s="836"/>
      <c r="S189" s="836"/>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959"/>
      <c r="B190" s="929" t="s">
        <v>69</v>
      </c>
      <c r="C190" s="927"/>
      <c r="D190" s="928"/>
      <c r="E190" s="659">
        <v>14000</v>
      </c>
      <c r="F190" s="660">
        <v>14000</v>
      </c>
      <c r="G190" s="660">
        <v>0</v>
      </c>
      <c r="H190" s="660">
        <v>14000</v>
      </c>
      <c r="I190" s="660">
        <v>7992.6405750000004</v>
      </c>
      <c r="J190" s="661">
        <v>0.57090289821428575</v>
      </c>
      <c r="K190" s="660">
        <v>107.39225900000019</v>
      </c>
      <c r="L190" s="659">
        <v>6007.3594249999996</v>
      </c>
      <c r="M190" s="659">
        <v>7885.2483160000002</v>
      </c>
      <c r="N190" s="661">
        <v>0.56323202257142857</v>
      </c>
      <c r="O190" s="659">
        <v>853.1959594299999</v>
      </c>
      <c r="P190" s="711">
        <v>6.0942568530714281E-2</v>
      </c>
      <c r="Q190" s="831" t="e">
        <v>#REF!</v>
      </c>
    </row>
    <row r="191" spans="1:61" ht="23.25" customHeight="1" thickBot="1" x14ac:dyDescent="0.3">
      <c r="A191" s="974" t="s">
        <v>548</v>
      </c>
      <c r="B191" s="974"/>
      <c r="C191" s="547"/>
      <c r="D191" s="671"/>
      <c r="E191" s="615"/>
      <c r="F191" s="615"/>
      <c r="G191" s="615"/>
      <c r="H191" s="615"/>
      <c r="I191" s="615"/>
      <c r="J191" s="615"/>
      <c r="K191" s="615"/>
      <c r="L191" s="615"/>
      <c r="M191" s="673"/>
      <c r="N191" s="615"/>
      <c r="O191" s="674"/>
      <c r="P191" s="615"/>
    </row>
    <row r="192" spans="1:61" s="140" customFormat="1" ht="62.25" customHeight="1" thickBot="1" x14ac:dyDescent="0.25">
      <c r="A192" s="497" t="s">
        <v>6</v>
      </c>
      <c r="B192" s="514" t="s">
        <v>7</v>
      </c>
      <c r="C192" s="496" t="s">
        <v>517</v>
      </c>
      <c r="D192" s="498" t="s">
        <v>475</v>
      </c>
      <c r="E192" s="513" t="s">
        <v>93</v>
      </c>
      <c r="F192" s="498" t="s">
        <v>170</v>
      </c>
      <c r="G192" s="498" t="s">
        <v>515</v>
      </c>
      <c r="H192" s="498" t="s">
        <v>516</v>
      </c>
      <c r="I192" s="498" t="s">
        <v>24</v>
      </c>
      <c r="J192" s="499" t="s">
        <v>362</v>
      </c>
      <c r="K192" s="498" t="s">
        <v>174</v>
      </c>
      <c r="L192" s="498" t="s">
        <v>172</v>
      </c>
      <c r="M192" s="498" t="s">
        <v>25</v>
      </c>
      <c r="N192" s="498" t="s">
        <v>43</v>
      </c>
      <c r="O192" s="498" t="s">
        <v>79</v>
      </c>
      <c r="P192" s="515" t="s">
        <v>294</v>
      </c>
      <c r="Q192" s="832" t="s">
        <v>28</v>
      </c>
      <c r="R192" s="841"/>
      <c r="S192" s="841"/>
    </row>
    <row r="193" spans="1:19" ht="93" customHeight="1" x14ac:dyDescent="0.25">
      <c r="A193" s="1026" t="s">
        <v>364</v>
      </c>
      <c r="B193" s="759" t="s">
        <v>359</v>
      </c>
      <c r="C193" s="548" t="s">
        <v>361</v>
      </c>
      <c r="D193" s="502" t="s">
        <v>361</v>
      </c>
      <c r="E193" s="712">
        <v>9187</v>
      </c>
      <c r="F193" s="713">
        <v>9187</v>
      </c>
      <c r="G193" s="713">
        <v>0</v>
      </c>
      <c r="H193" s="713">
        <v>9187</v>
      </c>
      <c r="I193" s="708">
        <v>9187</v>
      </c>
      <c r="J193" s="709">
        <v>1</v>
      </c>
      <c r="K193" s="708">
        <v>9187</v>
      </c>
      <c r="L193" s="707">
        <v>0</v>
      </c>
      <c r="M193" s="707">
        <v>0</v>
      </c>
      <c r="N193" s="714">
        <v>0</v>
      </c>
      <c r="O193" s="712">
        <v>0</v>
      </c>
      <c r="P193" s="715">
        <v>0</v>
      </c>
      <c r="Q193" s="833" t="e">
        <v>#REF!</v>
      </c>
    </row>
    <row r="194" spans="1:19" ht="40.5" customHeight="1" thickBot="1" x14ac:dyDescent="0.3">
      <c r="A194" s="1027"/>
      <c r="B194" s="929" t="s">
        <v>69</v>
      </c>
      <c r="C194" s="927"/>
      <c r="D194" s="928"/>
      <c r="E194" s="659">
        <v>9187</v>
      </c>
      <c r="F194" s="660">
        <v>9187</v>
      </c>
      <c r="G194" s="660">
        <v>0</v>
      </c>
      <c r="H194" s="660">
        <v>9187</v>
      </c>
      <c r="I194" s="660">
        <v>9187</v>
      </c>
      <c r="J194" s="661">
        <v>1</v>
      </c>
      <c r="K194" s="660">
        <v>9187</v>
      </c>
      <c r="L194" s="659">
        <v>0</v>
      </c>
      <c r="M194" s="659">
        <v>0</v>
      </c>
      <c r="N194" s="661">
        <v>0</v>
      </c>
      <c r="O194" s="659">
        <v>0</v>
      </c>
      <c r="P194" s="711">
        <v>0</v>
      </c>
      <c r="Q194" s="831" t="e">
        <v>#REF!</v>
      </c>
    </row>
    <row r="195" spans="1:19" ht="18" customHeight="1" thickBot="1" x14ac:dyDescent="0.3">
      <c r="A195" s="972" t="s">
        <v>548</v>
      </c>
      <c r="B195" s="972"/>
      <c r="C195" s="972"/>
      <c r="D195" s="972"/>
      <c r="E195" s="972"/>
      <c r="F195" s="972"/>
      <c r="G195" s="972"/>
      <c r="H195" s="972"/>
      <c r="I195" s="972"/>
      <c r="J195" s="972"/>
      <c r="K195" s="972"/>
      <c r="L195" s="972"/>
      <c r="M195" s="978"/>
      <c r="N195" s="972"/>
      <c r="O195" s="972"/>
      <c r="P195" s="972"/>
    </row>
    <row r="196" spans="1:19" ht="18" customHeight="1" x14ac:dyDescent="0.25">
      <c r="A196" s="974" t="s">
        <v>548</v>
      </c>
      <c r="B196" s="974"/>
      <c r="C196" s="974"/>
      <c r="D196" s="974"/>
      <c r="E196" s="974"/>
      <c r="F196" s="974"/>
      <c r="G196" s="974"/>
      <c r="H196" s="974"/>
      <c r="I196" s="974"/>
      <c r="J196" s="974"/>
      <c r="K196" s="974"/>
      <c r="L196" s="974"/>
      <c r="M196" s="975"/>
      <c r="N196" s="974"/>
      <c r="O196" s="974"/>
      <c r="P196" s="974"/>
    </row>
    <row r="197" spans="1:19" ht="18" customHeight="1" x14ac:dyDescent="0.25">
      <c r="A197" s="670"/>
      <c r="B197" s="718"/>
      <c r="C197" s="547"/>
      <c r="D197" s="671"/>
      <c r="E197" s="672"/>
      <c r="F197" s="615"/>
      <c r="G197" s="615"/>
      <c r="H197" s="716"/>
      <c r="I197" s="615"/>
      <c r="J197" s="717"/>
      <c r="K197" s="615"/>
      <c r="L197" s="615"/>
      <c r="M197" s="673"/>
      <c r="N197" s="718"/>
      <c r="O197" s="674"/>
      <c r="P197" s="718"/>
      <c r="Q197" s="539"/>
    </row>
    <row r="198" spans="1:19" ht="18" customHeight="1" thickBot="1" x14ac:dyDescent="0.3">
      <c r="A198" s="670"/>
      <c r="B198" s="718"/>
      <c r="C198" s="547"/>
      <c r="D198" s="671"/>
      <c r="E198" s="672"/>
      <c r="F198" s="615"/>
      <c r="G198" s="615"/>
      <c r="H198" s="716"/>
      <c r="I198" s="615"/>
      <c r="J198" s="717"/>
      <c r="K198" s="615"/>
      <c r="L198" s="615"/>
      <c r="M198" s="673"/>
      <c r="N198" s="718"/>
      <c r="O198" s="674"/>
      <c r="P198" s="718"/>
      <c r="Q198" s="539"/>
    </row>
    <row r="199" spans="1:19" ht="60.75" customHeight="1" thickBot="1" x14ac:dyDescent="0.3">
      <c r="A199" s="1028" t="s">
        <v>89</v>
      </c>
      <c r="B199" s="1029"/>
      <c r="C199" s="1030"/>
      <c r="D199" s="719" t="s">
        <v>171</v>
      </c>
      <c r="E199" s="513" t="s">
        <v>93</v>
      </c>
      <c r="F199" s="498" t="s">
        <v>170</v>
      </c>
      <c r="G199" s="498" t="s">
        <v>95</v>
      </c>
      <c r="H199" s="498" t="s">
        <v>514</v>
      </c>
      <c r="I199" s="570" t="s">
        <v>24</v>
      </c>
      <c r="J199" s="571" t="s">
        <v>362</v>
      </c>
      <c r="K199" s="498" t="s">
        <v>174</v>
      </c>
      <c r="L199" s="498" t="s">
        <v>172</v>
      </c>
      <c r="M199" s="513" t="s">
        <v>25</v>
      </c>
      <c r="N199" s="498" t="s">
        <v>43</v>
      </c>
      <c r="O199" s="513" t="s">
        <v>79</v>
      </c>
      <c r="P199" s="498" t="s">
        <v>294</v>
      </c>
      <c r="Q199" s="800" t="s">
        <v>28</v>
      </c>
    </row>
    <row r="200" spans="1:19" ht="35.25" customHeight="1" x14ac:dyDescent="0.25">
      <c r="A200" s="1031"/>
      <c r="B200" s="1032"/>
      <c r="C200" s="1033"/>
      <c r="D200" s="720" t="s">
        <v>81</v>
      </c>
      <c r="E200" s="721">
        <v>314006.69872500002</v>
      </c>
      <c r="F200" s="721">
        <v>314006.69872500002</v>
      </c>
      <c r="G200" s="721">
        <v>0</v>
      </c>
      <c r="H200" s="721">
        <v>314006.69872500002</v>
      </c>
      <c r="I200" s="721">
        <v>218400.27455289001</v>
      </c>
      <c r="J200" s="722">
        <v>0.69552743759826618</v>
      </c>
      <c r="K200" s="721">
        <v>102496.07350291</v>
      </c>
      <c r="L200" s="721">
        <v>95606.424172110012</v>
      </c>
      <c r="M200" s="721">
        <v>120042.13409198001</v>
      </c>
      <c r="N200" s="789">
        <v>0.3822916344759581</v>
      </c>
      <c r="O200" s="721">
        <v>5348.9415983000008</v>
      </c>
      <c r="P200" s="723">
        <v>1.7034482449001773E-2</v>
      </c>
      <c r="Q200" s="834" t="e">
        <v>#REF!</v>
      </c>
      <c r="R200" s="842"/>
      <c r="S200" s="843"/>
    </row>
    <row r="201" spans="1:19" ht="34.5" customHeight="1" thickBot="1" x14ac:dyDescent="0.3">
      <c r="A201" s="1031"/>
      <c r="B201" s="1032"/>
      <c r="C201" s="1033"/>
      <c r="D201" s="724" t="s">
        <v>49</v>
      </c>
      <c r="E201" s="786">
        <v>1114963.5883839999</v>
      </c>
      <c r="F201" s="786">
        <v>1114963.5883839999</v>
      </c>
      <c r="G201" s="786">
        <v>5709.4012819999998</v>
      </c>
      <c r="H201" s="786">
        <v>1109254.187102</v>
      </c>
      <c r="I201" s="786">
        <v>917588.90081320994</v>
      </c>
      <c r="J201" s="845">
        <v>0.8272124743657463</v>
      </c>
      <c r="K201" s="786">
        <v>209559.98242328994</v>
      </c>
      <c r="L201" s="786">
        <v>191665.28628879006</v>
      </c>
      <c r="M201" s="786">
        <v>711522.12650585012</v>
      </c>
      <c r="N201" s="845">
        <v>0.64144191185317834</v>
      </c>
      <c r="O201" s="786">
        <v>41478.798481569997</v>
      </c>
      <c r="P201" s="725">
        <v>3.7393411684959334E-2</v>
      </c>
      <c r="Q201" s="835" t="e">
        <v>#REF!</v>
      </c>
      <c r="R201" s="843"/>
      <c r="S201" s="844"/>
    </row>
    <row r="202" spans="1:19" ht="28.5" customHeight="1" thickBot="1" x14ac:dyDescent="0.3">
      <c r="A202" s="1034"/>
      <c r="B202" s="1035"/>
      <c r="C202" s="1036"/>
      <c r="D202" s="719" t="s">
        <v>45</v>
      </c>
      <c r="E202" s="643">
        <v>1428970.2871089999</v>
      </c>
      <c r="F202" s="643">
        <v>1428970.2871089999</v>
      </c>
      <c r="G202" s="643">
        <v>5709.4012819999998</v>
      </c>
      <c r="H202" s="643">
        <v>1423260.885827</v>
      </c>
      <c r="I202" s="643">
        <v>1135989.1753660999</v>
      </c>
      <c r="J202" s="571">
        <v>0.79815948479889687</v>
      </c>
      <c r="K202" s="644">
        <v>312056.05592619994</v>
      </c>
      <c r="L202" s="643">
        <v>287271.7104609001</v>
      </c>
      <c r="M202" s="643">
        <v>831564.26059783017</v>
      </c>
      <c r="N202" s="571">
        <v>0.58426692455237494</v>
      </c>
      <c r="O202" s="643">
        <v>46827.740079869996</v>
      </c>
      <c r="P202" s="693">
        <v>3.2901726272524009E-2</v>
      </c>
      <c r="Q202" s="817" t="e">
        <v>#REF!</v>
      </c>
      <c r="R202" s="843"/>
    </row>
    <row r="203" spans="1:19" ht="23.25" customHeight="1" x14ac:dyDescent="0.25">
      <c r="A203" s="1024">
        <v>0</v>
      </c>
      <c r="B203" s="1025"/>
      <c r="C203" s="1025"/>
      <c r="D203" s="1025"/>
      <c r="E203" s="1025"/>
      <c r="F203" s="1025"/>
      <c r="G203" s="1025"/>
      <c r="H203" s="1025"/>
      <c r="I203" s="1025"/>
      <c r="J203" s="1025"/>
      <c r="K203" s="1025"/>
      <c r="L203" s="1025"/>
      <c r="M203" s="1025"/>
      <c r="N203" s="1025"/>
      <c r="O203" s="1025"/>
      <c r="P203" s="1025"/>
    </row>
    <row r="204" spans="1:19" ht="17.25" x14ac:dyDescent="0.35">
      <c r="A204" s="739"/>
      <c r="B204" s="744"/>
      <c r="C204" s="550"/>
      <c r="D204" s="736"/>
      <c r="E204" s="737"/>
      <c r="F204" s="791"/>
      <c r="G204" s="737"/>
      <c r="H204" s="738"/>
      <c r="I204" s="743"/>
      <c r="J204" s="741"/>
      <c r="K204" s="738"/>
      <c r="L204" s="738"/>
      <c r="M204" s="745"/>
      <c r="N204" s="744"/>
      <c r="O204" s="746"/>
      <c r="P204" s="744"/>
    </row>
    <row r="205" spans="1:19" ht="17.25" x14ac:dyDescent="0.35">
      <c r="A205" s="739"/>
      <c r="B205" s="744"/>
      <c r="C205" s="735"/>
      <c r="D205" s="736"/>
      <c r="E205" s="737"/>
      <c r="F205" s="792"/>
      <c r="G205" s="738"/>
      <c r="H205" s="747"/>
      <c r="I205" s="743"/>
      <c r="J205" s="748"/>
      <c r="K205" s="738"/>
      <c r="L205" s="738"/>
      <c r="M205" s="742"/>
      <c r="N205" s="744"/>
      <c r="O205" s="746"/>
      <c r="P205" s="744"/>
    </row>
    <row r="206" spans="1:19" ht="17.25" x14ac:dyDescent="0.35">
      <c r="A206" s="739"/>
      <c r="B206" s="744"/>
      <c r="C206" s="735"/>
      <c r="D206" s="736"/>
      <c r="E206" s="737"/>
      <c r="F206" s="740"/>
      <c r="G206" s="740"/>
      <c r="H206" s="737"/>
      <c r="I206" s="737"/>
      <c r="J206" s="748"/>
      <c r="K206" s="738"/>
      <c r="L206" s="738"/>
      <c r="M206" s="745"/>
      <c r="N206" s="744"/>
      <c r="O206" s="746"/>
      <c r="P206" s="744"/>
    </row>
    <row r="207" spans="1:19" ht="17.25" x14ac:dyDescent="0.35">
      <c r="A207" s="739"/>
      <c r="B207" s="744"/>
      <c r="C207" s="735"/>
      <c r="D207" s="736"/>
      <c r="E207" s="737"/>
      <c r="F207" s="737"/>
      <c r="G207" s="740"/>
      <c r="H207" s="747"/>
      <c r="I207" s="738"/>
      <c r="J207" s="748"/>
      <c r="K207" s="738"/>
      <c r="L207" s="738"/>
      <c r="M207" s="745"/>
      <c r="N207" s="744"/>
      <c r="O207" s="746"/>
      <c r="P207" s="744"/>
    </row>
    <row r="208" spans="1:19" ht="17.25" x14ac:dyDescent="0.35">
      <c r="A208" s="739"/>
      <c r="B208" s="744"/>
      <c r="C208" s="735"/>
      <c r="D208" s="736"/>
      <c r="E208" s="743"/>
      <c r="F208" s="743"/>
      <c r="G208" s="738"/>
      <c r="H208" s="738"/>
      <c r="I208" s="737"/>
      <c r="J208" s="748"/>
      <c r="K208" s="738"/>
      <c r="L208" s="738"/>
      <c r="M208" s="745"/>
      <c r="N208" s="744"/>
      <c r="O208" s="746"/>
      <c r="P208" s="744"/>
    </row>
    <row r="209" spans="1:16" ht="17.25" x14ac:dyDescent="0.35">
      <c r="A209" s="739"/>
      <c r="B209" s="744"/>
      <c r="C209" s="735"/>
      <c r="D209" s="736"/>
      <c r="E209" s="737"/>
      <c r="F209" s="738"/>
      <c r="G209" s="738"/>
      <c r="H209" s="738"/>
      <c r="I209" s="738"/>
      <c r="J209" s="748"/>
      <c r="K209" s="738"/>
      <c r="L209" s="738"/>
      <c r="M209" s="745"/>
      <c r="N209" s="744"/>
      <c r="O209" s="746"/>
      <c r="P209" s="744"/>
    </row>
    <row r="210" spans="1:16" ht="17.25" x14ac:dyDescent="0.35">
      <c r="A210" s="739"/>
      <c r="B210" s="744"/>
      <c r="C210" s="735"/>
      <c r="D210" s="736"/>
      <c r="E210" s="737"/>
      <c r="F210" s="738"/>
      <c r="G210" s="738"/>
      <c r="H210" s="738"/>
      <c r="I210" s="738"/>
      <c r="J210" s="748"/>
      <c r="K210" s="738"/>
      <c r="L210" s="738"/>
      <c r="M210" s="745"/>
      <c r="N210" s="744"/>
      <c r="O210" s="746"/>
      <c r="P210" s="744"/>
    </row>
    <row r="211" spans="1:16" ht="17.25" x14ac:dyDescent="0.35">
      <c r="A211" s="739"/>
      <c r="B211" s="744"/>
      <c r="C211" s="735"/>
      <c r="D211" s="736"/>
      <c r="E211" s="737"/>
      <c r="F211" s="738"/>
      <c r="G211" s="738"/>
      <c r="H211" s="738"/>
      <c r="I211" s="738"/>
      <c r="J211" s="748"/>
      <c r="K211" s="738"/>
      <c r="L211" s="738"/>
      <c r="M211" s="745"/>
      <c r="N211" s="744"/>
      <c r="O211" s="746"/>
      <c r="P211" s="744"/>
    </row>
    <row r="212" spans="1:16" ht="17.25" x14ac:dyDescent="0.35">
      <c r="A212" s="739"/>
      <c r="B212" s="744"/>
      <c r="C212" s="735"/>
      <c r="D212" s="736"/>
      <c r="E212" s="737"/>
      <c r="F212" s="738"/>
      <c r="G212" s="738"/>
      <c r="H212" s="738"/>
      <c r="I212" s="738"/>
      <c r="J212" s="748"/>
      <c r="K212" s="738"/>
      <c r="L212" s="738"/>
      <c r="M212" s="745"/>
      <c r="N212" s="744"/>
      <c r="O212" s="746"/>
      <c r="P212" s="744"/>
    </row>
    <row r="213" spans="1:16" ht="17.25" x14ac:dyDescent="0.35">
      <c r="A213" s="739"/>
      <c r="B213" s="744"/>
      <c r="C213" s="735"/>
      <c r="D213" s="736"/>
      <c r="E213" s="737"/>
      <c r="F213" s="738"/>
      <c r="G213" s="738"/>
      <c r="H213" s="738"/>
      <c r="I213" s="738"/>
      <c r="J213" s="748"/>
      <c r="K213" s="738"/>
      <c r="L213" s="738"/>
      <c r="M213" s="745"/>
      <c r="N213" s="744"/>
      <c r="O213" s="746"/>
      <c r="P213" s="744"/>
    </row>
    <row r="214" spans="1:16" ht="17.25" x14ac:dyDescent="0.35">
      <c r="A214" s="739"/>
      <c r="B214" s="744"/>
      <c r="C214" s="735"/>
      <c r="D214" s="736"/>
      <c r="E214" s="737"/>
      <c r="F214" s="738"/>
      <c r="G214" s="738"/>
      <c r="H214" s="738"/>
      <c r="I214" s="738"/>
      <c r="J214" s="748"/>
      <c r="K214" s="738"/>
      <c r="L214" s="738"/>
      <c r="M214" s="745"/>
      <c r="N214" s="744"/>
      <c r="O214" s="746"/>
      <c r="P214" s="744"/>
    </row>
    <row r="215" spans="1:16" ht="17.25" x14ac:dyDescent="0.35">
      <c r="A215" s="739"/>
      <c r="B215" s="744"/>
      <c r="C215" s="735"/>
      <c r="D215" s="736"/>
      <c r="E215" s="737"/>
      <c r="F215" s="738"/>
      <c r="G215" s="738"/>
      <c r="H215" s="738"/>
      <c r="I215" s="738"/>
      <c r="J215" s="748"/>
      <c r="K215" s="738"/>
      <c r="L215" s="738"/>
      <c r="M215" s="745"/>
      <c r="N215" s="744"/>
      <c r="O215" s="746"/>
      <c r="P215" s="744"/>
    </row>
    <row r="216" spans="1:16" ht="17.25" x14ac:dyDescent="0.35">
      <c r="A216" s="739"/>
      <c r="B216" s="744"/>
      <c r="C216" s="735"/>
      <c r="D216" s="736"/>
      <c r="E216" s="737"/>
      <c r="F216" s="738"/>
      <c r="G216" s="738"/>
      <c r="H216" s="738"/>
      <c r="I216" s="738"/>
      <c r="J216" s="748"/>
      <c r="K216" s="738"/>
      <c r="L216" s="738"/>
      <c r="M216" s="745"/>
      <c r="N216" s="744"/>
      <c r="O216" s="746"/>
      <c r="P216" s="744"/>
    </row>
    <row r="217" spans="1:16" ht="17.25" x14ac:dyDescent="0.35">
      <c r="A217" s="739"/>
      <c r="B217" s="744"/>
      <c r="C217" s="735"/>
      <c r="D217" s="736"/>
      <c r="E217" s="737"/>
      <c r="F217" s="738"/>
      <c r="G217" s="738"/>
      <c r="H217" s="738"/>
      <c r="I217" s="738"/>
      <c r="J217" s="748"/>
      <c r="K217" s="738"/>
      <c r="L217" s="738"/>
      <c r="M217" s="745"/>
      <c r="N217" s="744"/>
      <c r="O217" s="746"/>
      <c r="P217" s="744"/>
    </row>
    <row r="218" spans="1:16" ht="17.25" x14ac:dyDescent="0.35">
      <c r="A218" s="739"/>
      <c r="B218" s="744"/>
      <c r="C218" s="735"/>
      <c r="D218" s="736"/>
      <c r="E218" s="737"/>
      <c r="F218" s="738"/>
      <c r="G218" s="738"/>
      <c r="H218" s="738"/>
      <c r="I218" s="738"/>
      <c r="J218" s="748"/>
      <c r="K218" s="738"/>
      <c r="L218" s="738"/>
      <c r="M218" s="745"/>
      <c r="N218" s="744"/>
      <c r="O218" s="746"/>
      <c r="P218" s="744"/>
    </row>
    <row r="219" spans="1:16" ht="17.25" x14ac:dyDescent="0.35">
      <c r="A219" s="739"/>
      <c r="B219" s="744"/>
      <c r="C219" s="735"/>
      <c r="D219" s="736"/>
      <c r="E219" s="737"/>
      <c r="F219" s="738"/>
      <c r="G219" s="738"/>
      <c r="H219" s="738"/>
      <c r="I219" s="738"/>
      <c r="J219" s="748"/>
      <c r="K219" s="738"/>
      <c r="L219" s="738"/>
      <c r="M219" s="745"/>
      <c r="N219" s="744"/>
      <c r="O219" s="746"/>
      <c r="P219" s="744"/>
    </row>
    <row r="220" spans="1:16" ht="17.25" x14ac:dyDescent="0.35">
      <c r="A220" s="739"/>
      <c r="B220" s="744"/>
      <c r="C220" s="735"/>
      <c r="D220" s="736"/>
      <c r="E220" s="737"/>
      <c r="F220" s="738"/>
      <c r="G220" s="738"/>
      <c r="H220" s="738"/>
      <c r="I220" s="738"/>
      <c r="J220" s="748"/>
      <c r="K220" s="738"/>
      <c r="L220" s="738"/>
      <c r="M220" s="745"/>
      <c r="N220" s="744"/>
      <c r="O220" s="746"/>
      <c r="P220" s="744"/>
    </row>
    <row r="221" spans="1:16" ht="17.25" x14ac:dyDescent="0.35">
      <c r="A221" s="739"/>
      <c r="B221" s="744"/>
      <c r="C221" s="735"/>
      <c r="D221" s="736"/>
      <c r="E221" s="737"/>
      <c r="F221" s="738"/>
      <c r="G221" s="738"/>
      <c r="H221" s="738"/>
      <c r="I221" s="738"/>
      <c r="J221" s="748"/>
      <c r="K221" s="738"/>
      <c r="L221" s="738"/>
      <c r="M221" s="745"/>
      <c r="N221" s="744"/>
      <c r="O221" s="746"/>
      <c r="P221" s="744"/>
    </row>
    <row r="222" spans="1:16" ht="17.25" x14ac:dyDescent="0.35">
      <c r="A222" s="739"/>
      <c r="B222" s="744"/>
      <c r="C222" s="735"/>
      <c r="D222" s="736"/>
      <c r="E222" s="737"/>
      <c r="F222" s="738"/>
      <c r="G222" s="738"/>
      <c r="H222" s="738"/>
      <c r="I222" s="738"/>
      <c r="J222" s="748"/>
      <c r="K222" s="738"/>
      <c r="L222" s="738"/>
      <c r="M222" s="745"/>
      <c r="N222" s="744"/>
      <c r="O222" s="746"/>
      <c r="P222" s="744"/>
    </row>
    <row r="223" spans="1:16" ht="17.25" x14ac:dyDescent="0.35">
      <c r="A223" s="739"/>
      <c r="B223" s="744"/>
      <c r="C223" s="735"/>
      <c r="D223" s="736"/>
      <c r="E223" s="737"/>
      <c r="F223" s="738"/>
      <c r="G223" s="738"/>
      <c r="H223" s="738"/>
      <c r="I223" s="738"/>
      <c r="J223" s="748"/>
      <c r="K223" s="738"/>
      <c r="L223" s="738"/>
      <c r="M223" s="745"/>
      <c r="N223" s="744"/>
      <c r="O223" s="746"/>
      <c r="P223" s="744"/>
    </row>
    <row r="224" spans="1:16" ht="17.25" x14ac:dyDescent="0.35">
      <c r="A224" s="739"/>
      <c r="B224" s="744"/>
      <c r="C224" s="735"/>
      <c r="D224" s="736"/>
      <c r="E224" s="737"/>
      <c r="F224" s="738"/>
      <c r="G224" s="738"/>
      <c r="H224" s="738"/>
      <c r="I224" s="738"/>
      <c r="J224" s="748"/>
      <c r="K224" s="738"/>
      <c r="L224" s="738"/>
      <c r="M224" s="745"/>
      <c r="N224" s="744"/>
      <c r="O224" s="746"/>
      <c r="P224" s="744"/>
    </row>
    <row r="225" spans="1:16" ht="17.25" x14ac:dyDescent="0.35">
      <c r="A225" s="739"/>
      <c r="B225" s="744"/>
      <c r="C225" s="735"/>
      <c r="D225" s="736"/>
      <c r="E225" s="737"/>
      <c r="F225" s="738"/>
      <c r="G225" s="738"/>
      <c r="H225" s="738"/>
      <c r="I225" s="738"/>
      <c r="J225" s="748"/>
      <c r="K225" s="738"/>
      <c r="L225" s="738"/>
      <c r="M225" s="745"/>
      <c r="N225" s="744"/>
      <c r="O225" s="746"/>
      <c r="P225" s="744"/>
    </row>
    <row r="226" spans="1:16" ht="17.25" x14ac:dyDescent="0.35">
      <c r="A226" s="739"/>
      <c r="B226" s="744"/>
      <c r="C226" s="735"/>
      <c r="D226" s="736"/>
      <c r="E226" s="737"/>
      <c r="F226" s="738"/>
      <c r="G226" s="738"/>
      <c r="H226" s="738"/>
      <c r="I226" s="738"/>
      <c r="J226" s="748"/>
      <c r="K226" s="738"/>
      <c r="L226" s="738"/>
      <c r="M226" s="745"/>
      <c r="N226" s="744"/>
      <c r="O226" s="746"/>
      <c r="P226" s="744"/>
    </row>
    <row r="227" spans="1:16" ht="17.25" x14ac:dyDescent="0.35">
      <c r="A227" s="739"/>
      <c r="B227" s="744"/>
      <c r="C227" s="735"/>
      <c r="D227" s="736"/>
      <c r="E227" s="737"/>
      <c r="F227" s="738"/>
      <c r="G227" s="738"/>
      <c r="H227" s="738"/>
      <c r="I227" s="738"/>
      <c r="J227" s="748"/>
      <c r="K227" s="738"/>
      <c r="L227" s="738"/>
      <c r="M227" s="745"/>
      <c r="N227" s="744"/>
      <c r="O227" s="746"/>
      <c r="P227" s="744"/>
    </row>
    <row r="228" spans="1:16" ht="17.25" x14ac:dyDescent="0.35">
      <c r="A228" s="739"/>
      <c r="B228" s="744"/>
      <c r="C228" s="735"/>
      <c r="D228" s="736"/>
      <c r="E228" s="737"/>
      <c r="F228" s="738"/>
      <c r="G228" s="738"/>
      <c r="H228" s="738"/>
      <c r="I228" s="738"/>
      <c r="J228" s="748"/>
      <c r="K228" s="738"/>
      <c r="L228" s="738"/>
      <c r="M228" s="745"/>
      <c r="N228" s="744"/>
      <c r="O228" s="746"/>
      <c r="P228" s="744"/>
    </row>
    <row r="229" spans="1:16" ht="17.25" x14ac:dyDescent="0.35">
      <c r="A229" s="739"/>
      <c r="B229" s="744"/>
      <c r="C229" s="735"/>
      <c r="D229" s="736"/>
      <c r="E229" s="737"/>
      <c r="F229" s="738"/>
      <c r="G229" s="738"/>
      <c r="H229" s="738"/>
      <c r="I229" s="738"/>
      <c r="J229" s="748"/>
      <c r="K229" s="738"/>
      <c r="L229" s="738"/>
      <c r="M229" s="745"/>
      <c r="N229" s="744"/>
      <c r="O229" s="746"/>
      <c r="P229" s="744"/>
    </row>
    <row r="230" spans="1:16" ht="17.25" x14ac:dyDescent="0.35">
      <c r="A230" s="739"/>
      <c r="B230" s="744"/>
      <c r="C230" s="735"/>
      <c r="D230" s="736"/>
      <c r="E230" s="737"/>
      <c r="F230" s="738"/>
      <c r="G230" s="738"/>
      <c r="H230" s="738"/>
      <c r="I230" s="738"/>
      <c r="J230" s="748"/>
      <c r="K230" s="738"/>
      <c r="L230" s="738"/>
      <c r="M230" s="745"/>
      <c r="N230" s="744"/>
      <c r="O230" s="746"/>
      <c r="P230" s="744"/>
    </row>
    <row r="231" spans="1:16" ht="17.25" x14ac:dyDescent="0.35">
      <c r="A231" s="739"/>
      <c r="B231" s="744"/>
      <c r="C231" s="735"/>
      <c r="D231" s="736"/>
      <c r="E231" s="737"/>
      <c r="F231" s="738"/>
      <c r="G231" s="738"/>
      <c r="H231" s="738"/>
      <c r="I231" s="738"/>
      <c r="J231" s="748"/>
      <c r="K231" s="738"/>
      <c r="L231" s="738"/>
      <c r="M231" s="745"/>
      <c r="N231" s="744"/>
      <c r="O231" s="746"/>
      <c r="P231" s="744"/>
    </row>
    <row r="232" spans="1:16" ht="17.25" x14ac:dyDescent="0.35">
      <c r="A232" s="739"/>
      <c r="B232" s="744"/>
      <c r="C232" s="735"/>
      <c r="D232" s="736"/>
      <c r="E232" s="737"/>
      <c r="F232" s="738"/>
      <c r="G232" s="738"/>
      <c r="H232" s="738"/>
      <c r="I232" s="738"/>
      <c r="J232" s="748"/>
      <c r="K232" s="738"/>
      <c r="L232" s="738"/>
      <c r="M232" s="745"/>
      <c r="N232" s="744"/>
      <c r="O232" s="746"/>
      <c r="P232" s="744"/>
    </row>
    <row r="233" spans="1:16" ht="17.25" x14ac:dyDescent="0.35">
      <c r="A233" s="739"/>
      <c r="B233" s="744"/>
      <c r="C233" s="735"/>
      <c r="D233" s="736"/>
      <c r="E233" s="737"/>
      <c r="F233" s="738"/>
      <c r="G233" s="738"/>
      <c r="H233" s="738"/>
      <c r="I233" s="738"/>
      <c r="J233" s="748"/>
      <c r="K233" s="738"/>
      <c r="L233" s="738"/>
      <c r="M233" s="745"/>
      <c r="N233" s="744"/>
      <c r="O233" s="746"/>
      <c r="P233" s="744"/>
    </row>
    <row r="234" spans="1:16" ht="17.25" x14ac:dyDescent="0.35">
      <c r="A234" s="739"/>
      <c r="B234" s="744"/>
      <c r="C234" s="735"/>
      <c r="D234" s="736"/>
      <c r="E234" s="737"/>
      <c r="F234" s="738"/>
      <c r="G234" s="738"/>
      <c r="H234" s="738"/>
      <c r="I234" s="738"/>
      <c r="J234" s="748"/>
      <c r="K234" s="738"/>
      <c r="L234" s="738"/>
      <c r="M234" s="745"/>
      <c r="N234" s="744"/>
      <c r="O234" s="746"/>
      <c r="P234" s="744"/>
    </row>
    <row r="235" spans="1:16" ht="17.25" x14ac:dyDescent="0.35">
      <c r="A235" s="739"/>
      <c r="B235" s="744"/>
      <c r="C235" s="735"/>
      <c r="D235" s="736"/>
      <c r="E235" s="737"/>
      <c r="F235" s="738"/>
      <c r="G235" s="738"/>
      <c r="H235" s="738"/>
      <c r="I235" s="738"/>
      <c r="J235" s="748"/>
      <c r="K235" s="738"/>
      <c r="L235" s="738"/>
      <c r="M235" s="745"/>
      <c r="N235" s="744"/>
      <c r="O235" s="746"/>
      <c r="P235" s="744"/>
    </row>
    <row r="236" spans="1:16" ht="17.25" x14ac:dyDescent="0.35">
      <c r="A236" s="739"/>
      <c r="B236" s="744"/>
      <c r="C236" s="735"/>
      <c r="D236" s="736"/>
      <c r="E236" s="737"/>
      <c r="F236" s="738"/>
      <c r="G236" s="738"/>
      <c r="H236" s="738"/>
      <c r="I236" s="738"/>
      <c r="J236" s="748"/>
      <c r="K236" s="738"/>
      <c r="L236" s="738"/>
      <c r="M236" s="745"/>
      <c r="N236" s="744"/>
      <c r="O236" s="746"/>
      <c r="P236" s="744"/>
    </row>
    <row r="237" spans="1:16" ht="17.25" x14ac:dyDescent="0.35">
      <c r="A237" s="739"/>
      <c r="B237" s="744"/>
      <c r="C237" s="735"/>
      <c r="D237" s="736"/>
      <c r="E237" s="737"/>
      <c r="F237" s="738"/>
      <c r="G237" s="738"/>
      <c r="H237" s="738"/>
      <c r="I237" s="738"/>
      <c r="J237" s="748"/>
      <c r="K237" s="738"/>
      <c r="L237" s="738"/>
      <c r="M237" s="745"/>
      <c r="N237" s="744"/>
      <c r="O237" s="746"/>
      <c r="P237" s="744"/>
    </row>
    <row r="238" spans="1:16" ht="17.25" x14ac:dyDescent="0.35">
      <c r="A238" s="739"/>
      <c r="B238" s="744"/>
      <c r="C238" s="735"/>
      <c r="D238" s="736"/>
      <c r="E238" s="737"/>
      <c r="F238" s="738"/>
      <c r="G238" s="738"/>
      <c r="H238" s="738"/>
      <c r="I238" s="738"/>
      <c r="J238" s="748"/>
      <c r="K238" s="738"/>
      <c r="L238" s="738"/>
      <c r="M238" s="745"/>
      <c r="N238" s="744"/>
      <c r="O238" s="746"/>
      <c r="P238" s="744"/>
    </row>
    <row r="239" spans="1:16" ht="17.25" x14ac:dyDescent="0.35">
      <c r="A239" s="739"/>
      <c r="B239" s="744"/>
      <c r="C239" s="735"/>
      <c r="D239" s="736"/>
      <c r="E239" s="737"/>
      <c r="F239" s="738"/>
      <c r="G239" s="738"/>
      <c r="H239" s="738"/>
      <c r="I239" s="738"/>
      <c r="J239" s="748"/>
      <c r="K239" s="738"/>
      <c r="L239" s="738"/>
      <c r="M239" s="745"/>
      <c r="N239" s="744"/>
      <c r="O239" s="746"/>
      <c r="P239" s="744"/>
    </row>
    <row r="240" spans="1:16" ht="17.25" x14ac:dyDescent="0.35">
      <c r="A240" s="739"/>
      <c r="B240" s="744"/>
      <c r="C240" s="735"/>
      <c r="D240" s="736"/>
      <c r="E240" s="737"/>
      <c r="F240" s="738"/>
      <c r="G240" s="738"/>
      <c r="H240" s="738"/>
      <c r="I240" s="738"/>
      <c r="J240" s="748"/>
      <c r="K240" s="738"/>
      <c r="L240" s="738"/>
      <c r="M240" s="745"/>
      <c r="N240" s="744"/>
      <c r="O240" s="746"/>
      <c r="P240" s="744"/>
    </row>
    <row r="241" spans="1:16" ht="17.25" x14ac:dyDescent="0.35">
      <c r="A241" s="739"/>
      <c r="B241" s="744"/>
      <c r="C241" s="735"/>
      <c r="D241" s="736"/>
      <c r="E241" s="737"/>
      <c r="F241" s="738"/>
      <c r="G241" s="738"/>
      <c r="H241" s="738"/>
      <c r="I241" s="738"/>
      <c r="J241" s="748"/>
      <c r="K241" s="738"/>
      <c r="L241" s="738"/>
      <c r="M241" s="745"/>
      <c r="N241" s="744"/>
      <c r="O241" s="746"/>
      <c r="P241" s="744"/>
    </row>
    <row r="242" spans="1:16" ht="17.25" x14ac:dyDescent="0.35">
      <c r="A242" s="739"/>
      <c r="B242" s="744"/>
      <c r="C242" s="735"/>
      <c r="D242" s="736"/>
      <c r="E242" s="737"/>
      <c r="F242" s="738"/>
      <c r="G242" s="738"/>
      <c r="H242" s="738"/>
      <c r="I242" s="738"/>
      <c r="J242" s="748"/>
      <c r="K242" s="738"/>
      <c r="L242" s="738"/>
      <c r="M242" s="745"/>
      <c r="N242" s="744"/>
      <c r="O242" s="746"/>
      <c r="P242" s="744"/>
    </row>
    <row r="243" spans="1:16" ht="17.25" x14ac:dyDescent="0.35">
      <c r="A243" s="739"/>
      <c r="B243" s="744"/>
      <c r="C243" s="735"/>
      <c r="D243" s="736"/>
      <c r="E243" s="737"/>
      <c r="F243" s="738"/>
      <c r="G243" s="738"/>
      <c r="H243" s="738"/>
      <c r="I243" s="738"/>
      <c r="J243" s="748"/>
      <c r="K243" s="738"/>
      <c r="L243" s="738"/>
      <c r="M243" s="745"/>
      <c r="N243" s="744"/>
      <c r="O243" s="746"/>
      <c r="P243" s="744"/>
    </row>
    <row r="244" spans="1:16" ht="17.25" x14ac:dyDescent="0.35">
      <c r="A244" s="739"/>
      <c r="B244" s="744"/>
      <c r="C244" s="735"/>
      <c r="D244" s="736"/>
      <c r="E244" s="737"/>
      <c r="F244" s="738"/>
      <c r="G244" s="738"/>
      <c r="H244" s="738"/>
      <c r="I244" s="738"/>
      <c r="J244" s="748"/>
      <c r="K244" s="738"/>
      <c r="L244" s="738"/>
      <c r="M244" s="745"/>
      <c r="N244" s="744"/>
      <c r="O244" s="746"/>
      <c r="P244" s="744"/>
    </row>
    <row r="245" spans="1:16" ht="17.25" x14ac:dyDescent="0.35">
      <c r="A245" s="739"/>
      <c r="B245" s="744"/>
      <c r="C245" s="735"/>
      <c r="D245" s="736"/>
      <c r="E245" s="737"/>
      <c r="F245" s="738"/>
      <c r="G245" s="738"/>
      <c r="H245" s="738"/>
      <c r="I245" s="738"/>
      <c r="J245" s="748"/>
      <c r="K245" s="738"/>
      <c r="L245" s="738"/>
      <c r="M245" s="745"/>
      <c r="N245" s="744"/>
      <c r="O245" s="746"/>
      <c r="P245" s="744"/>
    </row>
    <row r="246" spans="1:16" ht="17.25" x14ac:dyDescent="0.35">
      <c r="A246" s="739"/>
      <c r="B246" s="744"/>
      <c r="C246" s="735"/>
      <c r="D246" s="736"/>
      <c r="E246" s="737"/>
      <c r="F246" s="738"/>
      <c r="G246" s="738"/>
      <c r="H246" s="738"/>
      <c r="I246" s="738"/>
      <c r="J246" s="748"/>
      <c r="K246" s="738"/>
      <c r="L246" s="738"/>
      <c r="M246" s="745"/>
      <c r="N246" s="744"/>
      <c r="O246" s="746"/>
      <c r="P246" s="744"/>
    </row>
    <row r="247" spans="1:16" ht="17.25" x14ac:dyDescent="0.35">
      <c r="A247" s="739"/>
      <c r="B247" s="744"/>
      <c r="C247" s="735"/>
      <c r="D247" s="736"/>
      <c r="E247" s="737"/>
      <c r="F247" s="738"/>
      <c r="G247" s="738"/>
      <c r="H247" s="738"/>
      <c r="I247" s="738"/>
      <c r="J247" s="748"/>
      <c r="K247" s="738"/>
      <c r="L247" s="738"/>
      <c r="M247" s="745"/>
      <c r="N247" s="744"/>
      <c r="O247" s="746"/>
      <c r="P247" s="744"/>
    </row>
    <row r="248" spans="1:16" ht="17.25" x14ac:dyDescent="0.35">
      <c r="A248" s="739"/>
      <c r="B248" s="744"/>
      <c r="C248" s="735"/>
      <c r="D248" s="736"/>
      <c r="E248" s="737"/>
      <c r="F248" s="738"/>
      <c r="G248" s="738"/>
      <c r="H248" s="738"/>
      <c r="I248" s="738"/>
      <c r="J248" s="748"/>
      <c r="K248" s="738"/>
      <c r="L248" s="738"/>
      <c r="M248" s="745"/>
      <c r="N248" s="744"/>
      <c r="O248" s="746"/>
      <c r="P248" s="744"/>
    </row>
    <row r="249" spans="1:16" ht="17.25" x14ac:dyDescent="0.35">
      <c r="A249" s="739"/>
      <c r="B249" s="744"/>
      <c r="C249" s="735"/>
      <c r="D249" s="736"/>
      <c r="E249" s="737"/>
      <c r="F249" s="738"/>
      <c r="G249" s="738"/>
      <c r="H249" s="738"/>
      <c r="I249" s="738"/>
      <c r="J249" s="748"/>
      <c r="K249" s="738"/>
      <c r="L249" s="738"/>
      <c r="M249" s="745"/>
      <c r="N249" s="744"/>
      <c r="O249" s="746"/>
      <c r="P249" s="744"/>
    </row>
    <row r="250" spans="1:16" ht="17.25" x14ac:dyDescent="0.35">
      <c r="A250" s="739"/>
      <c r="B250" s="744"/>
      <c r="C250" s="735"/>
      <c r="D250" s="736"/>
      <c r="E250" s="737"/>
      <c r="F250" s="738"/>
      <c r="G250" s="738"/>
      <c r="H250" s="738"/>
      <c r="I250" s="738"/>
      <c r="J250" s="748"/>
      <c r="K250" s="738"/>
      <c r="L250" s="738"/>
      <c r="M250" s="745"/>
      <c r="N250" s="744"/>
      <c r="O250" s="746"/>
      <c r="P250" s="744"/>
    </row>
    <row r="251" spans="1:16" ht="17.25" x14ac:dyDescent="0.35">
      <c r="A251" s="739"/>
      <c r="B251" s="744"/>
      <c r="C251" s="735"/>
      <c r="D251" s="736"/>
      <c r="E251" s="737"/>
      <c r="F251" s="738"/>
      <c r="G251" s="738"/>
      <c r="H251" s="738"/>
      <c r="I251" s="738"/>
      <c r="J251" s="748"/>
      <c r="K251" s="738"/>
      <c r="L251" s="738"/>
      <c r="M251" s="745"/>
      <c r="N251" s="744"/>
      <c r="O251" s="746"/>
      <c r="P251" s="744"/>
    </row>
    <row r="252" spans="1:16" ht="17.25" x14ac:dyDescent="0.35">
      <c r="A252" s="739"/>
      <c r="B252" s="744"/>
      <c r="C252" s="735"/>
      <c r="D252" s="736"/>
      <c r="E252" s="737"/>
      <c r="F252" s="738"/>
      <c r="G252" s="738"/>
      <c r="H252" s="738"/>
      <c r="I252" s="738"/>
      <c r="J252" s="748"/>
      <c r="K252" s="738"/>
      <c r="L252" s="738"/>
      <c r="M252" s="745"/>
      <c r="N252" s="744"/>
      <c r="O252" s="746"/>
      <c r="P252" s="744"/>
    </row>
    <row r="253" spans="1:16" ht="17.25" x14ac:dyDescent="0.35">
      <c r="A253" s="739"/>
      <c r="B253" s="744"/>
      <c r="C253" s="735"/>
      <c r="D253" s="736"/>
      <c r="E253" s="737"/>
      <c r="F253" s="738"/>
      <c r="G253" s="738"/>
      <c r="H253" s="738"/>
      <c r="I253" s="738"/>
      <c r="J253" s="748"/>
      <c r="K253" s="738"/>
      <c r="L253" s="738"/>
      <c r="M253" s="745"/>
      <c r="N253" s="744"/>
      <c r="O253" s="746"/>
      <c r="P253" s="744"/>
    </row>
    <row r="254" spans="1:16" x14ac:dyDescent="0.25">
      <c r="J254" s="270"/>
    </row>
    <row r="255" spans="1:16" x14ac:dyDescent="0.25">
      <c r="J255" s="270"/>
    </row>
    <row r="256" spans="1:16" x14ac:dyDescent="0.25">
      <c r="J256" s="270"/>
    </row>
    <row r="257" spans="10:10" x14ac:dyDescent="0.25">
      <c r="J257" s="270"/>
    </row>
    <row r="258" spans="10:10" x14ac:dyDescent="0.25">
      <c r="J258" s="270"/>
    </row>
    <row r="259" spans="10:10" x14ac:dyDescent="0.25">
      <c r="J259" s="270"/>
    </row>
    <row r="260" spans="10:10" x14ac:dyDescent="0.25">
      <c r="J260" s="270"/>
    </row>
    <row r="261" spans="10:10" x14ac:dyDescent="0.25">
      <c r="J261" s="270"/>
    </row>
    <row r="262" spans="10:10" x14ac:dyDescent="0.25">
      <c r="J262" s="270"/>
    </row>
    <row r="263" spans="10:10" x14ac:dyDescent="0.25">
      <c r="J263" s="270"/>
    </row>
    <row r="264" spans="10:10" x14ac:dyDescent="0.25">
      <c r="J264" s="270"/>
    </row>
    <row r="265" spans="10:10" x14ac:dyDescent="0.25">
      <c r="J265" s="270"/>
    </row>
    <row r="266" spans="10:10" x14ac:dyDescent="0.25">
      <c r="J266" s="270"/>
    </row>
    <row r="267" spans="10:10" x14ac:dyDescent="0.25">
      <c r="J267" s="270"/>
    </row>
    <row r="268" spans="10:10" x14ac:dyDescent="0.25">
      <c r="J268" s="270"/>
    </row>
    <row r="269" spans="10:10" x14ac:dyDescent="0.25">
      <c r="J269" s="270"/>
    </row>
    <row r="270" spans="10:10" x14ac:dyDescent="0.25">
      <c r="J270" s="270"/>
    </row>
    <row r="271" spans="10:10" x14ac:dyDescent="0.25">
      <c r="J271" s="270"/>
    </row>
    <row r="272" spans="10:10" x14ac:dyDescent="0.25">
      <c r="J272" s="270"/>
    </row>
    <row r="273" spans="10:10" x14ac:dyDescent="0.25">
      <c r="J273" s="270"/>
    </row>
    <row r="274" spans="10:10" x14ac:dyDescent="0.25">
      <c r="J274" s="270"/>
    </row>
    <row r="275" spans="10:10" x14ac:dyDescent="0.25">
      <c r="J275" s="270"/>
    </row>
    <row r="276" spans="10:10" x14ac:dyDescent="0.25">
      <c r="J276" s="270"/>
    </row>
    <row r="277" spans="10:10" x14ac:dyDescent="0.25">
      <c r="J277" s="270"/>
    </row>
    <row r="278" spans="10:10" x14ac:dyDescent="0.25">
      <c r="J278" s="270"/>
    </row>
    <row r="279" spans="10:10" x14ac:dyDescent="0.25">
      <c r="J279" s="270"/>
    </row>
    <row r="280" spans="10:10" x14ac:dyDescent="0.25">
      <c r="J280" s="270"/>
    </row>
    <row r="281" spans="10:10" x14ac:dyDescent="0.25">
      <c r="J281" s="270"/>
    </row>
    <row r="282" spans="10:10" x14ac:dyDescent="0.25">
      <c r="J282" s="270"/>
    </row>
    <row r="283" spans="10:10" x14ac:dyDescent="0.25">
      <c r="J283" s="270"/>
    </row>
    <row r="284" spans="10:10" x14ac:dyDescent="0.25">
      <c r="J284" s="270"/>
    </row>
    <row r="285" spans="10:10" x14ac:dyDescent="0.25">
      <c r="J285" s="270"/>
    </row>
  </sheetData>
  <autoFilter ref="A6:BI45" xr:uid="{F5310F95-428A-4DF4-84E9-6C60F4609D5E}"/>
  <mergeCells count="108">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B39:D39"/>
    <mergeCell ref="B44:D44"/>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s>
  <conditionalFormatting sqref="B127">
    <cfRule type="duplicateValues" dxfId="45" priority="11"/>
  </conditionalFormatting>
  <conditionalFormatting sqref="C127">
    <cfRule type="duplicateValues" dxfId="44" priority="10"/>
  </conditionalFormatting>
  <conditionalFormatting sqref="D10:D11">
    <cfRule type="duplicateValues" dxfId="43" priority="13"/>
  </conditionalFormatting>
  <conditionalFormatting sqref="D13">
    <cfRule type="duplicateValues" dxfId="42" priority="12"/>
  </conditionalFormatting>
  <conditionalFormatting sqref="R30">
    <cfRule type="duplicateValues" dxfId="41" priority="9"/>
  </conditionalFormatting>
  <conditionalFormatting sqref="S30">
    <cfRule type="duplicateValues" dxfId="40" priority="8"/>
  </conditionalFormatting>
  <conditionalFormatting sqref="S12">
    <cfRule type="duplicateValues" dxfId="39" priority="7"/>
  </conditionalFormatting>
  <conditionalFormatting sqref="S13">
    <cfRule type="duplicateValues" dxfId="38" priority="3"/>
  </conditionalFormatting>
  <conditionalFormatting sqref="D12">
    <cfRule type="duplicateValues" dxfId="37" priority="2"/>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7"/>
  <sheetViews>
    <sheetView topLeftCell="A40" zoomScale="80" zoomScaleNormal="80" workbookViewId="0">
      <selection activeCell="R8" sqref="R8"/>
    </sheetView>
  </sheetViews>
  <sheetFormatPr baseColWidth="10" defaultColWidth="9.140625" defaultRowHeight="15" x14ac:dyDescent="0.25"/>
  <cols>
    <col min="1" max="1" width="46.42578125" customWidth="1"/>
    <col min="2" max="2" width="24.5703125" customWidth="1"/>
    <col min="3" max="3" width="22.28515625" customWidth="1"/>
    <col min="4" max="4" width="19.85546875" hidden="1" customWidth="1"/>
    <col min="5" max="5" width="19.85546875" customWidth="1"/>
    <col min="6" max="6" width="21.140625" customWidth="1"/>
    <col min="7" max="7" width="21.5703125" customWidth="1"/>
    <col min="8" max="8" width="16.85546875" style="237" customWidth="1"/>
    <col min="9" max="9" width="20.28515625" style="237"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34" width="9.140625" customWidth="1"/>
  </cols>
  <sheetData>
    <row r="1" spans="1:21" ht="30.75" x14ac:dyDescent="0.25">
      <c r="A1" s="1038" t="s">
        <v>363</v>
      </c>
      <c r="B1" s="1039"/>
      <c r="C1" s="1039"/>
      <c r="D1" s="1039"/>
      <c r="E1" s="1039"/>
      <c r="F1" s="1039"/>
      <c r="G1" s="1039"/>
      <c r="H1" s="1039"/>
      <c r="I1" s="1039"/>
      <c r="J1" s="1039"/>
      <c r="K1" s="1039"/>
      <c r="L1" s="1039"/>
      <c r="M1" s="1039"/>
      <c r="N1" s="1039"/>
      <c r="O1" s="1039"/>
      <c r="P1" s="1039"/>
      <c r="Q1" s="1039"/>
      <c r="R1" s="1039"/>
      <c r="S1" s="1039"/>
      <c r="T1" s="1039"/>
      <c r="U1" s="1039"/>
    </row>
    <row r="2" spans="1:21" ht="10.5" customHeight="1" x14ac:dyDescent="0.25">
      <c r="A2" s="1050"/>
      <c r="B2" s="1050"/>
      <c r="C2" s="1050"/>
      <c r="D2" s="1050"/>
      <c r="E2" s="1050"/>
      <c r="F2" s="1050"/>
      <c r="G2" s="1050"/>
      <c r="H2" s="1050"/>
      <c r="I2" s="1050"/>
      <c r="J2" s="1050"/>
      <c r="K2" s="1050"/>
      <c r="L2" s="1050"/>
      <c r="M2" s="1050"/>
      <c r="N2" s="1050"/>
      <c r="O2" s="1050"/>
      <c r="P2" s="1050"/>
      <c r="Q2" s="1050"/>
      <c r="R2" s="1050"/>
      <c r="S2" s="1050"/>
      <c r="T2" s="1050"/>
      <c r="U2" s="1050"/>
    </row>
    <row r="3" spans="1:21" ht="17.25" customHeight="1" x14ac:dyDescent="0.25">
      <c r="A3" s="1050"/>
      <c r="B3" s="1050"/>
      <c r="C3" s="1050"/>
      <c r="D3" s="1050"/>
      <c r="E3" s="1050"/>
      <c r="F3" s="1050"/>
      <c r="G3" s="1050"/>
      <c r="H3" s="1050"/>
      <c r="I3" s="1050"/>
      <c r="J3" s="1050"/>
      <c r="K3" s="1050"/>
      <c r="L3" s="1050"/>
      <c r="M3" s="1050"/>
      <c r="N3" s="1050"/>
      <c r="O3" s="1050"/>
      <c r="P3" s="1050"/>
      <c r="Q3" s="1050"/>
      <c r="R3" s="1050"/>
      <c r="S3" s="1050"/>
      <c r="T3" s="1050"/>
      <c r="U3" s="1050"/>
    </row>
    <row r="4" spans="1:21" ht="30.75" x14ac:dyDescent="0.25">
      <c r="A4" s="1048">
        <v>46112</v>
      </c>
      <c r="B4" s="1049"/>
      <c r="C4" s="1049"/>
      <c r="D4" s="1049"/>
      <c r="E4" s="1049"/>
      <c r="F4" s="1049"/>
      <c r="G4" s="1049"/>
      <c r="H4" s="1049"/>
      <c r="I4" s="1049"/>
      <c r="J4" s="1049"/>
      <c r="K4" s="1049"/>
      <c r="L4" s="1049"/>
      <c r="M4" s="1049"/>
      <c r="N4" s="1049"/>
      <c r="O4" s="1049"/>
      <c r="P4" s="1049"/>
      <c r="Q4" s="1049"/>
      <c r="R4" s="1049"/>
      <c r="S4" s="1049"/>
      <c r="T4" s="1049"/>
      <c r="U4" s="1049"/>
    </row>
    <row r="5" spans="1:21" ht="17.25" customHeight="1" x14ac:dyDescent="0.3">
      <c r="A5" s="1051" t="s">
        <v>385</v>
      </c>
      <c r="B5" s="1052"/>
      <c r="C5" s="1052"/>
      <c r="D5" s="1052"/>
      <c r="E5" s="1052"/>
      <c r="F5" s="1052"/>
      <c r="G5" s="1052"/>
      <c r="H5" s="1052"/>
      <c r="I5" s="1052"/>
      <c r="J5" s="1052"/>
      <c r="K5" s="1052"/>
      <c r="L5" s="1052"/>
      <c r="M5" s="1052"/>
      <c r="N5" s="1052"/>
      <c r="O5" s="1052"/>
      <c r="P5" s="1052"/>
      <c r="Q5" s="1052"/>
      <c r="R5" s="1052"/>
      <c r="S5" s="1052"/>
      <c r="T5" s="1052"/>
      <c r="U5" s="1052"/>
    </row>
    <row r="6" spans="1:21" ht="46.5" customHeight="1" thickBot="1" x14ac:dyDescent="0.3">
      <c r="A6" s="1062" t="s">
        <v>523</v>
      </c>
      <c r="B6" s="1062"/>
      <c r="C6" s="1062"/>
      <c r="D6" s="1062"/>
      <c r="E6" s="1062"/>
      <c r="F6" s="1062"/>
      <c r="G6" s="1062"/>
      <c r="H6" s="1062"/>
      <c r="I6" s="1062"/>
      <c r="J6" s="1062"/>
      <c r="K6" s="1062"/>
      <c r="L6" s="1062"/>
      <c r="M6" s="1062"/>
      <c r="N6" s="1062"/>
      <c r="O6" s="1062"/>
      <c r="P6" s="1062"/>
      <c r="Q6" s="1062"/>
      <c r="R6" s="1062"/>
      <c r="S6" s="1062"/>
      <c r="T6" s="1062"/>
      <c r="U6" s="1062"/>
    </row>
    <row r="7" spans="1:21" ht="42" customHeight="1" x14ac:dyDescent="0.25">
      <c r="A7" s="376" t="s">
        <v>63</v>
      </c>
      <c r="B7" s="376" t="s">
        <v>93</v>
      </c>
      <c r="C7" s="376" t="s">
        <v>170</v>
      </c>
      <c r="D7" s="376" t="s">
        <v>507</v>
      </c>
      <c r="E7" s="498" t="s">
        <v>515</v>
      </c>
      <c r="F7" s="498" t="s">
        <v>381</v>
      </c>
      <c r="G7" s="376" t="s">
        <v>24</v>
      </c>
      <c r="H7" s="376" t="s">
        <v>362</v>
      </c>
      <c r="I7" s="376" t="s">
        <v>42</v>
      </c>
      <c r="J7" s="376" t="s">
        <v>25</v>
      </c>
      <c r="K7" s="376" t="s">
        <v>233</v>
      </c>
      <c r="L7" s="377" t="s">
        <v>384</v>
      </c>
      <c r="M7" s="1037" t="s">
        <v>175</v>
      </c>
      <c r="N7" s="1037"/>
      <c r="O7" s="376" t="s">
        <v>174</v>
      </c>
      <c r="P7" s="376" t="s">
        <v>79</v>
      </c>
      <c r="Q7" s="376" t="s">
        <v>234</v>
      </c>
      <c r="R7" s="377" t="s">
        <v>176</v>
      </c>
      <c r="S7" s="1060" t="s">
        <v>177</v>
      </c>
      <c r="T7" s="1061"/>
      <c r="U7" s="376" t="s">
        <v>28</v>
      </c>
    </row>
    <row r="8" spans="1:21" s="121" customFormat="1" ht="63.75" customHeight="1" x14ac:dyDescent="0.3">
      <c r="A8" s="587" t="s">
        <v>328</v>
      </c>
      <c r="B8" s="316">
        <v>47548.530200000001</v>
      </c>
      <c r="C8" s="316">
        <v>47548.530200000001</v>
      </c>
      <c r="D8" s="316" t="e">
        <v>#REF!</v>
      </c>
      <c r="E8" s="316">
        <v>5709.4012819999998</v>
      </c>
      <c r="F8" s="316">
        <v>41839.128918000002</v>
      </c>
      <c r="G8" s="316">
        <v>17121.796139000002</v>
      </c>
      <c r="H8" s="78">
        <v>0.40922926891132944</v>
      </c>
      <c r="I8" s="316">
        <v>24717.332779</v>
      </c>
      <c r="J8" s="316">
        <v>13456.290958</v>
      </c>
      <c r="K8" s="74">
        <v>0.3216197685275145</v>
      </c>
      <c r="L8" s="1181">
        <v>0.59</v>
      </c>
      <c r="M8" s="75" t="s">
        <v>88</v>
      </c>
      <c r="N8" s="375">
        <v>0.54511825174155004</v>
      </c>
      <c r="O8" s="73">
        <v>3665.5051810000023</v>
      </c>
      <c r="P8" s="73">
        <v>912.36280316</v>
      </c>
      <c r="Q8" s="567">
        <v>2.1806448335674692E-2</v>
      </c>
      <c r="R8" s="80">
        <v>0.14000000000000001</v>
      </c>
      <c r="S8" s="77" t="s">
        <v>88</v>
      </c>
      <c r="T8" s="375">
        <v>0.15576034525481922</v>
      </c>
      <c r="U8" s="316" t="e">
        <v>#REF!</v>
      </c>
    </row>
    <row r="9" spans="1:21" s="121" customFormat="1" ht="54.75" customHeight="1" x14ac:dyDescent="0.3">
      <c r="A9" s="587" t="s">
        <v>329</v>
      </c>
      <c r="B9" s="316">
        <v>171132.1507</v>
      </c>
      <c r="C9" s="316">
        <v>171132.1507</v>
      </c>
      <c r="D9" s="316" t="e">
        <v>#REF!</v>
      </c>
      <c r="E9" s="316">
        <v>0</v>
      </c>
      <c r="F9" s="316">
        <v>171132.1507</v>
      </c>
      <c r="G9" s="316">
        <v>42608.356493809995</v>
      </c>
      <c r="H9" s="78">
        <v>0.24897926146270302</v>
      </c>
      <c r="I9" s="316">
        <v>128523.79420619001</v>
      </c>
      <c r="J9" s="316">
        <v>35793.895701499998</v>
      </c>
      <c r="K9" s="74">
        <v>0.20915938679604287</v>
      </c>
      <c r="L9" s="75">
        <v>0.59</v>
      </c>
      <c r="M9" s="75" t="s">
        <v>88</v>
      </c>
      <c r="N9" s="575">
        <v>0.35450743524753031</v>
      </c>
      <c r="O9" s="73">
        <v>6814.4607923099975</v>
      </c>
      <c r="P9" s="73">
        <v>1767.5650205100001</v>
      </c>
      <c r="Q9" s="567">
        <v>1.032865544714971E-2</v>
      </c>
      <c r="R9" s="80">
        <v>0.14000000000000001</v>
      </c>
      <c r="S9" s="77" t="s">
        <v>88</v>
      </c>
      <c r="T9" s="375">
        <v>7.3776110336783635E-2</v>
      </c>
      <c r="U9" s="316" t="e">
        <v>#REF!</v>
      </c>
    </row>
    <row r="10" spans="1:21" s="121" customFormat="1" ht="34.5" customHeight="1" x14ac:dyDescent="0.3">
      <c r="A10" s="587" t="s">
        <v>330</v>
      </c>
      <c r="B10" s="316">
        <v>43193.549813999998</v>
      </c>
      <c r="C10" s="316">
        <v>42693.549813999998</v>
      </c>
      <c r="D10" s="316" t="e">
        <v>#REF!</v>
      </c>
      <c r="E10" s="316">
        <v>0</v>
      </c>
      <c r="F10" s="316">
        <v>42693.549813999998</v>
      </c>
      <c r="G10" s="316">
        <v>36899.042471100001</v>
      </c>
      <c r="H10" s="78">
        <v>0.86427674981011138</v>
      </c>
      <c r="I10" s="316">
        <v>5794.5073428999967</v>
      </c>
      <c r="J10" s="316">
        <v>22845.247439999999</v>
      </c>
      <c r="K10" s="74">
        <v>0.53509833545180219</v>
      </c>
      <c r="L10" s="75">
        <v>0.59</v>
      </c>
      <c r="M10" s="75" t="s">
        <v>29</v>
      </c>
      <c r="N10" s="908">
        <v>0.90694633127424107</v>
      </c>
      <c r="O10" s="73">
        <v>14053.795031100002</v>
      </c>
      <c r="P10" s="73">
        <v>1926.1630112600001</v>
      </c>
      <c r="Q10" s="567">
        <v>4.5116019156326417E-2</v>
      </c>
      <c r="R10" s="80">
        <v>0.14000000000000001</v>
      </c>
      <c r="S10" s="77" t="s">
        <v>88</v>
      </c>
      <c r="T10" s="375">
        <v>0.32225727968804579</v>
      </c>
      <c r="U10" s="316" t="e">
        <v>#REF!</v>
      </c>
    </row>
    <row r="11" spans="1:21" s="121" customFormat="1" ht="34.5" customHeight="1" x14ac:dyDescent="0.3">
      <c r="A11" s="587" t="s">
        <v>513</v>
      </c>
      <c r="B11" s="316">
        <v>1500</v>
      </c>
      <c r="C11" s="316">
        <v>1500</v>
      </c>
      <c r="D11" s="316"/>
      <c r="E11" s="316">
        <v>0</v>
      </c>
      <c r="F11" s="316">
        <v>1500</v>
      </c>
      <c r="G11" s="316">
        <v>1126.804946</v>
      </c>
      <c r="H11" s="78">
        <v>0.75120329733333335</v>
      </c>
      <c r="I11" s="316">
        <v>373.19505400000003</v>
      </c>
      <c r="J11" s="316">
        <v>1028.292751</v>
      </c>
      <c r="K11" s="74">
        <v>0.6855285006666666</v>
      </c>
      <c r="L11" s="75">
        <v>0.59</v>
      </c>
      <c r="M11" s="75" t="s">
        <v>86</v>
      </c>
      <c r="N11" s="782">
        <v>1.1619127129943503</v>
      </c>
      <c r="O11" s="73"/>
      <c r="P11" s="73">
        <v>135.32947899999999</v>
      </c>
      <c r="Q11" s="567">
        <v>9.0219652666666664E-2</v>
      </c>
      <c r="R11" s="80"/>
      <c r="S11" s="77" t="s">
        <v>88</v>
      </c>
      <c r="T11" s="375"/>
      <c r="U11" s="316"/>
    </row>
    <row r="12" spans="1:21" s="121" customFormat="1" ht="42" customHeight="1" x14ac:dyDescent="0.3">
      <c r="A12" s="587" t="s">
        <v>304</v>
      </c>
      <c r="B12" s="316">
        <v>89163.056446999995</v>
      </c>
      <c r="C12" s="316">
        <v>89163.056446999995</v>
      </c>
      <c r="D12" s="316">
        <v>0</v>
      </c>
      <c r="E12" s="316">
        <v>0</v>
      </c>
      <c r="F12" s="316">
        <v>89163.056446999995</v>
      </c>
      <c r="G12" s="316">
        <v>66812.872869939994</v>
      </c>
      <c r="H12" s="78">
        <v>0.74933358649111226</v>
      </c>
      <c r="I12" s="316">
        <v>22350.183577060001</v>
      </c>
      <c r="J12" s="316">
        <v>32503.317282170003</v>
      </c>
      <c r="K12" s="78">
        <v>0.36453794404738149</v>
      </c>
      <c r="L12" s="75">
        <v>0.59</v>
      </c>
      <c r="M12" s="79" t="s">
        <v>88</v>
      </c>
      <c r="N12" s="575">
        <v>0.61786092211420596</v>
      </c>
      <c r="O12" s="73">
        <v>34309.555587769995</v>
      </c>
      <c r="P12" s="73">
        <v>7453.3906517599999</v>
      </c>
      <c r="Q12" s="568">
        <v>8.3592812413181672E-2</v>
      </c>
      <c r="R12" s="80">
        <v>0.14000000000000001</v>
      </c>
      <c r="S12" s="77" t="s">
        <v>88</v>
      </c>
      <c r="T12" s="910">
        <v>0.59709151723701193</v>
      </c>
      <c r="U12" s="316" t="e">
        <v>#REF!</v>
      </c>
    </row>
    <row r="13" spans="1:21" s="121" customFormat="1" ht="42" customHeight="1" x14ac:dyDescent="0.3">
      <c r="A13" s="587" t="s">
        <v>332</v>
      </c>
      <c r="B13" s="316">
        <v>3384</v>
      </c>
      <c r="C13" s="316">
        <v>3384</v>
      </c>
      <c r="D13" s="316" t="e">
        <v>#REF!</v>
      </c>
      <c r="E13" s="586">
        <v>0</v>
      </c>
      <c r="F13" s="316">
        <v>3384</v>
      </c>
      <c r="G13" s="316">
        <v>2622.60220033</v>
      </c>
      <c r="H13" s="78">
        <v>0.77500065021572107</v>
      </c>
      <c r="I13" s="316">
        <v>761.39779967000004</v>
      </c>
      <c r="J13" s="316">
        <v>2479.8277549999998</v>
      </c>
      <c r="K13" s="78">
        <v>0.73280962027186758</v>
      </c>
      <c r="L13" s="75">
        <v>0.59</v>
      </c>
      <c r="M13" s="75" t="s">
        <v>86</v>
      </c>
      <c r="N13" s="785">
        <v>1.2420502038506231</v>
      </c>
      <c r="O13" s="73">
        <v>142.77444533000016</v>
      </c>
      <c r="P13" s="73">
        <v>331.59417500000001</v>
      </c>
      <c r="Q13" s="568">
        <v>9.7988822399527192E-2</v>
      </c>
      <c r="R13" s="80">
        <v>0.14000000000000001</v>
      </c>
      <c r="S13" s="77" t="s">
        <v>88</v>
      </c>
      <c r="T13" s="907">
        <v>0.69992015999662271</v>
      </c>
      <c r="U13" s="316" t="e">
        <v>#REF!</v>
      </c>
    </row>
    <row r="14" spans="1:21" s="121" customFormat="1" ht="54" customHeight="1" x14ac:dyDescent="0.3">
      <c r="A14" s="587" t="s">
        <v>522</v>
      </c>
      <c r="B14" s="316">
        <v>14000</v>
      </c>
      <c r="C14" s="316">
        <v>14000</v>
      </c>
      <c r="D14" s="586" t="e">
        <v>#REF!</v>
      </c>
      <c r="E14" s="586">
        <v>0</v>
      </c>
      <c r="F14" s="316">
        <v>14000</v>
      </c>
      <c r="G14" s="316">
        <v>7992.6405750000004</v>
      </c>
      <c r="H14" s="78">
        <v>0.57090289821428575</v>
      </c>
      <c r="I14" s="316">
        <v>6007.3594249999996</v>
      </c>
      <c r="J14" s="316">
        <v>7885.2483160000002</v>
      </c>
      <c r="K14" s="78">
        <v>0.56323202257142857</v>
      </c>
      <c r="L14" s="75">
        <v>0.59</v>
      </c>
      <c r="M14" s="79" t="s">
        <v>29</v>
      </c>
      <c r="N14" s="908">
        <v>0.95463054673123493</v>
      </c>
      <c r="O14" s="73">
        <v>107.39225900000019</v>
      </c>
      <c r="P14" s="73">
        <v>853.1959594299999</v>
      </c>
      <c r="Q14" s="568">
        <v>6.0942568530714281E-2</v>
      </c>
      <c r="R14" s="80">
        <v>0.14000000000000001</v>
      </c>
      <c r="S14" s="77" t="s">
        <v>88</v>
      </c>
      <c r="T14" s="907">
        <v>0.43530406093367341</v>
      </c>
      <c r="U14" s="316" t="e">
        <v>#REF!</v>
      </c>
    </row>
    <row r="15" spans="1:21" s="121" customFormat="1" ht="42" hidden="1" customHeight="1" x14ac:dyDescent="0.3">
      <c r="A15" s="363" t="s">
        <v>276</v>
      </c>
      <c r="B15" s="365">
        <v>369921.28716100001</v>
      </c>
      <c r="C15" s="365">
        <v>369421.28716100001</v>
      </c>
      <c r="D15" s="367" t="e">
        <v>#REF!</v>
      </c>
      <c r="E15" s="367">
        <v>5709.4012819999998</v>
      </c>
      <c r="F15" s="365">
        <v>363711.88587900001</v>
      </c>
      <c r="G15" s="365">
        <v>175184.11569517999</v>
      </c>
      <c r="H15" s="368">
        <v>0.48165628481402006</v>
      </c>
      <c r="I15" s="365">
        <v>188527.77018382002</v>
      </c>
      <c r="J15" s="365">
        <v>115992.12020367</v>
      </c>
      <c r="K15" s="369">
        <v>0.31891209692899164</v>
      </c>
      <c r="L15" s="369">
        <v>0.59</v>
      </c>
      <c r="M15" s="378" t="s">
        <v>29</v>
      </c>
      <c r="N15" s="575">
        <v>0.5405289778457486</v>
      </c>
      <c r="O15" s="365">
        <v>59191.995491509995</v>
      </c>
      <c r="P15" s="366">
        <v>13379.601100120002</v>
      </c>
      <c r="Q15" s="378">
        <v>3.6786263027354403E-2</v>
      </c>
      <c r="R15" s="369">
        <v>0.14000000000000001</v>
      </c>
      <c r="S15" s="369" t="s">
        <v>88</v>
      </c>
      <c r="T15" s="375">
        <v>0.26275902162395998</v>
      </c>
      <c r="U15" s="406" t="e">
        <v>#REF!</v>
      </c>
    </row>
    <row r="16" spans="1:21" s="121" customFormat="1" ht="57" hidden="1" customHeight="1" x14ac:dyDescent="0.3">
      <c r="A16" s="361" t="s">
        <v>328</v>
      </c>
      <c r="B16" s="316">
        <v>0</v>
      </c>
      <c r="C16" s="316">
        <v>0</v>
      </c>
      <c r="D16" s="317" t="e">
        <v>#REF!</v>
      </c>
      <c r="E16" s="317">
        <v>0</v>
      </c>
      <c r="F16" s="317">
        <v>0</v>
      </c>
      <c r="G16" s="317">
        <v>0</v>
      </c>
      <c r="H16" s="78">
        <v>0</v>
      </c>
      <c r="I16" s="317">
        <v>0</v>
      </c>
      <c r="J16" s="316">
        <v>0</v>
      </c>
      <c r="K16" s="78">
        <v>0</v>
      </c>
      <c r="L16" s="75">
        <v>0.59</v>
      </c>
      <c r="M16" s="79" t="s">
        <v>88</v>
      </c>
      <c r="N16" s="575">
        <v>0</v>
      </c>
      <c r="O16" s="73">
        <v>0</v>
      </c>
      <c r="P16" s="73">
        <v>0</v>
      </c>
      <c r="Q16" s="568">
        <v>0</v>
      </c>
      <c r="R16" s="373">
        <v>0.14000000000000001</v>
      </c>
      <c r="S16" s="374" t="s">
        <v>88</v>
      </c>
      <c r="T16" s="574">
        <v>0</v>
      </c>
      <c r="U16" s="316">
        <v>0</v>
      </c>
    </row>
    <row r="17" spans="1:21" s="121" customFormat="1" ht="59.25" hidden="1" customHeight="1" thickBot="1" x14ac:dyDescent="0.35">
      <c r="A17" s="361" t="s">
        <v>329</v>
      </c>
      <c r="B17" s="316">
        <v>0</v>
      </c>
      <c r="C17" s="316">
        <v>0</v>
      </c>
      <c r="D17" s="317" t="e">
        <v>#REF!</v>
      </c>
      <c r="E17" s="317">
        <v>0</v>
      </c>
      <c r="F17" s="316">
        <v>0</v>
      </c>
      <c r="G17" s="316">
        <v>0</v>
      </c>
      <c r="H17" s="78">
        <v>0</v>
      </c>
      <c r="I17" s="316">
        <v>0</v>
      </c>
      <c r="J17" s="316">
        <v>0</v>
      </c>
      <c r="K17" s="78">
        <v>0</v>
      </c>
      <c r="L17" s="75">
        <v>0.59</v>
      </c>
      <c r="M17" s="79" t="s">
        <v>88</v>
      </c>
      <c r="N17" s="575">
        <v>0</v>
      </c>
      <c r="O17" s="73">
        <v>0</v>
      </c>
      <c r="P17" s="73">
        <v>0</v>
      </c>
      <c r="Q17" s="568">
        <v>0</v>
      </c>
      <c r="R17" s="340">
        <v>0.14000000000000001</v>
      </c>
      <c r="S17" s="311" t="s">
        <v>88</v>
      </c>
      <c r="T17" s="579">
        <v>0</v>
      </c>
      <c r="U17" s="316">
        <v>0</v>
      </c>
    </row>
    <row r="18" spans="1:21" s="122" customFormat="1" ht="33.75" hidden="1" customHeight="1" thickBot="1" x14ac:dyDescent="0.4">
      <c r="A18" s="379" t="s">
        <v>365</v>
      </c>
      <c r="B18" s="380">
        <v>0</v>
      </c>
      <c r="C18" s="380">
        <v>0</v>
      </c>
      <c r="D18" s="380" t="e">
        <v>#REF!</v>
      </c>
      <c r="E18" s="380">
        <v>0</v>
      </c>
      <c r="F18" s="380">
        <v>0</v>
      </c>
      <c r="G18" s="380">
        <v>0</v>
      </c>
      <c r="H18" s="381">
        <v>0</v>
      </c>
      <c r="I18" s="380">
        <v>0</v>
      </c>
      <c r="J18" s="380">
        <v>0</v>
      </c>
      <c r="K18" s="382">
        <v>0</v>
      </c>
      <c r="L18" s="383">
        <v>0.59</v>
      </c>
      <c r="M18" s="384" t="s">
        <v>88</v>
      </c>
      <c r="N18" s="861">
        <v>0</v>
      </c>
      <c r="O18" s="385">
        <v>0</v>
      </c>
      <c r="P18" s="385">
        <v>0</v>
      </c>
      <c r="Q18" s="384">
        <v>0</v>
      </c>
      <c r="R18" s="383">
        <v>0.14000000000000001</v>
      </c>
      <c r="S18" s="383" t="s">
        <v>88</v>
      </c>
      <c r="T18" s="580">
        <v>0</v>
      </c>
      <c r="U18" s="406">
        <v>0</v>
      </c>
    </row>
    <row r="19" spans="1:21" s="122" customFormat="1" ht="34.5" customHeight="1" thickBot="1" x14ac:dyDescent="0.4">
      <c r="A19" s="372" t="s">
        <v>69</v>
      </c>
      <c r="B19" s="386">
        <v>369921.28716100001</v>
      </c>
      <c r="C19" s="387">
        <v>369421.28716100001</v>
      </c>
      <c r="D19" s="386" t="e">
        <v>#REF!</v>
      </c>
      <c r="E19" s="386">
        <v>5709.4012819999998</v>
      </c>
      <c r="F19" s="388">
        <v>363711.88587900001</v>
      </c>
      <c r="G19" s="387">
        <v>175184.11569517999</v>
      </c>
      <c r="H19" s="389">
        <v>0.48165628481402006</v>
      </c>
      <c r="I19" s="388">
        <v>188527.77018382002</v>
      </c>
      <c r="J19" s="388">
        <v>115992.12020367</v>
      </c>
      <c r="K19" s="390">
        <v>0.31891209692899164</v>
      </c>
      <c r="L19" s="390">
        <v>0.59</v>
      </c>
      <c r="M19" s="391" t="s">
        <v>88</v>
      </c>
      <c r="N19" s="906">
        <v>0.5405289778457486</v>
      </c>
      <c r="O19" s="388">
        <v>59191.995491509995</v>
      </c>
      <c r="P19" s="392">
        <v>13379.601100120002</v>
      </c>
      <c r="Q19" s="391">
        <v>3.6786263027354403E-2</v>
      </c>
      <c r="R19" s="390">
        <v>0.14000000000000001</v>
      </c>
      <c r="S19" s="390" t="s">
        <v>88</v>
      </c>
      <c r="T19" s="354">
        <v>0.26275902162395998</v>
      </c>
      <c r="U19" s="407" t="e">
        <v>#REF!</v>
      </c>
    </row>
    <row r="20" spans="1:21" ht="25.5" customHeight="1" x14ac:dyDescent="0.35">
      <c r="A20" s="72" t="s">
        <v>548</v>
      </c>
      <c r="B20" s="72"/>
      <c r="C20" s="350"/>
      <c r="D20" s="350"/>
      <c r="E20" s="350"/>
      <c r="F20" s="242"/>
      <c r="G20" s="242"/>
      <c r="H20" s="233"/>
      <c r="I20" s="233"/>
      <c r="J20" s="72"/>
      <c r="K20" s="72"/>
      <c r="L20" s="72"/>
      <c r="M20" s="72"/>
      <c r="N20" s="72"/>
      <c r="O20" s="72"/>
      <c r="P20" s="72"/>
      <c r="Q20" s="72"/>
      <c r="R20" s="72"/>
      <c r="S20" s="72"/>
      <c r="T20" s="72"/>
      <c r="U20" s="72"/>
    </row>
    <row r="21" spans="1:21" ht="21" customHeight="1" x14ac:dyDescent="0.35">
      <c r="A21" s="313" t="s">
        <v>385</v>
      </c>
      <c r="B21" s="72"/>
      <c r="C21" s="72"/>
      <c r="D21" s="72"/>
      <c r="E21" s="72"/>
      <c r="F21" s="242"/>
      <c r="G21" s="72"/>
      <c r="H21" s="233"/>
      <c r="I21" s="233"/>
      <c r="J21" s="72"/>
      <c r="K21" s="72"/>
      <c r="L21" s="72"/>
      <c r="M21" s="72"/>
      <c r="N21" s="72"/>
      <c r="O21" s="72"/>
      <c r="P21" s="72"/>
      <c r="Q21" s="72"/>
      <c r="R21" s="72"/>
      <c r="S21" s="72"/>
      <c r="T21" s="72"/>
      <c r="U21" s="72"/>
    </row>
    <row r="22" spans="1:21" ht="30.75" customHeight="1" thickBot="1" x14ac:dyDescent="0.3">
      <c r="A22" s="1063" t="s">
        <v>389</v>
      </c>
      <c r="B22" s="1064"/>
      <c r="C22" s="1064"/>
      <c r="D22" s="1064"/>
      <c r="E22" s="1064"/>
      <c r="F22" s="1064"/>
      <c r="G22" s="1064"/>
      <c r="H22" s="1064"/>
      <c r="I22" s="1064"/>
      <c r="J22" s="1064"/>
      <c r="K22" s="1064"/>
      <c r="L22" s="1064"/>
      <c r="M22" s="1064"/>
      <c r="N22" s="1064"/>
      <c r="O22" s="1064"/>
      <c r="P22" s="1064"/>
      <c r="Q22" s="1064"/>
      <c r="R22" s="1064"/>
      <c r="S22" s="1064"/>
      <c r="T22" s="1064"/>
      <c r="U22" s="1064"/>
    </row>
    <row r="23" spans="1:21" ht="42.75" customHeight="1" x14ac:dyDescent="0.25">
      <c r="A23" s="376" t="s">
        <v>63</v>
      </c>
      <c r="B23" s="376" t="s">
        <v>93</v>
      </c>
      <c r="C23" s="376" t="s">
        <v>170</v>
      </c>
      <c r="D23" s="376" t="s">
        <v>507</v>
      </c>
      <c r="E23" s="498" t="s">
        <v>515</v>
      </c>
      <c r="F23" s="498" t="s">
        <v>381</v>
      </c>
      <c r="G23" s="376" t="s">
        <v>24</v>
      </c>
      <c r="H23" s="376" t="s">
        <v>362</v>
      </c>
      <c r="I23" s="376" t="s">
        <v>42</v>
      </c>
      <c r="J23" s="376" t="s">
        <v>25</v>
      </c>
      <c r="K23" s="376" t="s">
        <v>233</v>
      </c>
      <c r="L23" s="377" t="s">
        <v>384</v>
      </c>
      <c r="M23" s="1037" t="s">
        <v>175</v>
      </c>
      <c r="N23" s="1037"/>
      <c r="O23" s="376" t="s">
        <v>174</v>
      </c>
      <c r="P23" s="376" t="s">
        <v>79</v>
      </c>
      <c r="Q23" s="376" t="s">
        <v>234</v>
      </c>
      <c r="R23" s="376" t="s">
        <v>176</v>
      </c>
      <c r="S23" s="1046" t="s">
        <v>177</v>
      </c>
      <c r="T23" s="1047"/>
      <c r="U23" s="376" t="s">
        <v>28</v>
      </c>
    </row>
    <row r="24" spans="1:21" ht="42.75" customHeight="1" x14ac:dyDescent="0.25">
      <c r="A24" s="361" t="s">
        <v>400</v>
      </c>
      <c r="B24" s="73">
        <v>768555</v>
      </c>
      <c r="C24" s="891">
        <v>768555</v>
      </c>
      <c r="D24" s="73" t="e">
        <v>#REF!</v>
      </c>
      <c r="E24" s="73">
        <v>0</v>
      </c>
      <c r="F24" s="73">
        <v>768555</v>
      </c>
      <c r="G24" s="73">
        <v>768514.5</v>
      </c>
      <c r="H24" s="78">
        <v>0.99994730370630602</v>
      </c>
      <c r="I24" s="73">
        <v>40.5</v>
      </c>
      <c r="J24" s="73">
        <v>600601.34034619003</v>
      </c>
      <c r="K24" s="78">
        <v>0.78146826231849387</v>
      </c>
      <c r="L24" s="75">
        <v>0.59</v>
      </c>
      <c r="M24" s="79" t="s">
        <v>86</v>
      </c>
      <c r="N24" s="782">
        <v>1.324522478505922</v>
      </c>
      <c r="O24" s="73">
        <v>167913.15965380997</v>
      </c>
      <c r="P24" s="73">
        <v>12391.051828000001</v>
      </c>
      <c r="Q24" s="569">
        <v>1.6122531019900986E-2</v>
      </c>
      <c r="R24" s="80">
        <v>0.14000000000000001</v>
      </c>
      <c r="S24" s="80" t="s">
        <v>88</v>
      </c>
      <c r="T24" s="579">
        <v>0.11516093585643561</v>
      </c>
      <c r="U24" s="316" t="e">
        <v>#REF!</v>
      </c>
    </row>
    <row r="25" spans="1:21" ht="59.25" customHeight="1" x14ac:dyDescent="0.25">
      <c r="A25" s="361" t="s">
        <v>331</v>
      </c>
      <c r="B25" s="73">
        <v>95690</v>
      </c>
      <c r="C25" s="891">
        <v>94470</v>
      </c>
      <c r="D25" s="73" t="e">
        <v>#REF!</v>
      </c>
      <c r="E25" s="73">
        <v>0</v>
      </c>
      <c r="F25" s="73">
        <v>94470</v>
      </c>
      <c r="G25" s="73">
        <v>36431.358575030004</v>
      </c>
      <c r="H25" s="78">
        <v>0.38563944717931625</v>
      </c>
      <c r="I25" s="73">
        <v>58038.641424969996</v>
      </c>
      <c r="J25" s="73">
        <v>27718.491606030002</v>
      </c>
      <c r="K25" s="78">
        <v>0.29341051768847254</v>
      </c>
      <c r="L25" s="75">
        <v>0.59</v>
      </c>
      <c r="M25" s="79" t="s">
        <v>88</v>
      </c>
      <c r="N25" s="576">
        <v>0.49730596218385181</v>
      </c>
      <c r="O25" s="73">
        <v>8712.8669690000024</v>
      </c>
      <c r="P25" s="73">
        <v>3180.7494364300001</v>
      </c>
      <c r="Q25" s="569">
        <v>3.3669412897533606E-2</v>
      </c>
      <c r="R25" s="80">
        <v>0.14000000000000001</v>
      </c>
      <c r="S25" s="80" t="s">
        <v>88</v>
      </c>
      <c r="T25" s="375">
        <v>0.2404958064109543</v>
      </c>
      <c r="U25" s="316" t="e">
        <v>#REF!</v>
      </c>
    </row>
    <row r="26" spans="1:21" s="121" customFormat="1" ht="63.75" customHeight="1" x14ac:dyDescent="0.3">
      <c r="A26" s="361" t="s">
        <v>398</v>
      </c>
      <c r="B26" s="73">
        <v>22822.518</v>
      </c>
      <c r="C26" s="891">
        <v>22822.518</v>
      </c>
      <c r="D26" s="73" t="e">
        <v>#REF!</v>
      </c>
      <c r="E26" s="73">
        <v>0</v>
      </c>
      <c r="F26" s="73">
        <v>22822.518</v>
      </c>
      <c r="G26" s="73">
        <v>20428.816940999997</v>
      </c>
      <c r="H26" s="78">
        <v>0.89511669750901268</v>
      </c>
      <c r="I26" s="73">
        <v>2393.7010590000027</v>
      </c>
      <c r="J26" s="73">
        <v>18328.412747999999</v>
      </c>
      <c r="K26" s="78">
        <v>0.80308460039334828</v>
      </c>
      <c r="L26" s="75">
        <v>0.59</v>
      </c>
      <c r="M26" s="79" t="s">
        <v>86</v>
      </c>
      <c r="N26" s="783">
        <v>1.3611603396497429</v>
      </c>
      <c r="O26" s="73">
        <v>2100.4041929999985</v>
      </c>
      <c r="P26" s="73">
        <v>2125.9818552000002</v>
      </c>
      <c r="Q26" s="568">
        <v>9.3152817546249725E-2</v>
      </c>
      <c r="R26" s="80">
        <v>0.14000000000000001</v>
      </c>
      <c r="S26" s="80" t="s">
        <v>88</v>
      </c>
      <c r="T26" s="375">
        <v>0.66537726818749798</v>
      </c>
      <c r="U26" s="316" t="e">
        <v>#REF!</v>
      </c>
    </row>
    <row r="27" spans="1:21" s="121" customFormat="1" ht="99.75" customHeight="1" x14ac:dyDescent="0.3">
      <c r="A27" s="361" t="s">
        <v>399</v>
      </c>
      <c r="B27" s="73">
        <v>31007</v>
      </c>
      <c r="C27" s="891">
        <v>30507</v>
      </c>
      <c r="D27" s="73" t="e">
        <v>#REF!</v>
      </c>
      <c r="E27" s="73">
        <v>0</v>
      </c>
      <c r="F27" s="73">
        <v>30507</v>
      </c>
      <c r="G27" s="73">
        <v>15996.359938</v>
      </c>
      <c r="H27" s="78">
        <v>0.52435047490739828</v>
      </c>
      <c r="I27" s="73">
        <v>14510.640062</v>
      </c>
      <c r="J27" s="73">
        <v>12616.453195</v>
      </c>
      <c r="K27" s="78">
        <v>0.41355928786835811</v>
      </c>
      <c r="L27" s="75">
        <v>0.59</v>
      </c>
      <c r="M27" s="79" t="s">
        <v>29</v>
      </c>
      <c r="N27" s="909">
        <v>0.70094794553959006</v>
      </c>
      <c r="O27" s="73">
        <v>3379.9067429999996</v>
      </c>
      <c r="P27" s="73">
        <v>3158.3832843300002</v>
      </c>
      <c r="Q27" s="568">
        <v>0.10352978937063625</v>
      </c>
      <c r="R27" s="80">
        <v>0.14000000000000001</v>
      </c>
      <c r="S27" s="80" t="s">
        <v>29</v>
      </c>
      <c r="T27" s="911">
        <v>0.73949849550454461</v>
      </c>
      <c r="U27" s="316" t="e">
        <v>#REF!</v>
      </c>
    </row>
    <row r="28" spans="1:21" s="121" customFormat="1" ht="42" customHeight="1" x14ac:dyDescent="0.3">
      <c r="A28" s="361" t="s">
        <v>368</v>
      </c>
      <c r="B28" s="73">
        <v>3000</v>
      </c>
      <c r="C28" s="891">
        <v>3000</v>
      </c>
      <c r="D28" s="73" t="e">
        <v>#REF!</v>
      </c>
      <c r="E28" s="73">
        <v>0</v>
      </c>
      <c r="F28" s="73">
        <v>3000</v>
      </c>
      <c r="G28" s="73">
        <v>2533.2642179999998</v>
      </c>
      <c r="H28" s="78">
        <v>0.84442140599999993</v>
      </c>
      <c r="I28" s="73">
        <v>466.7357820000002</v>
      </c>
      <c r="J28" s="73">
        <v>2479.4587609999999</v>
      </c>
      <c r="K28" s="78">
        <v>0.82648625366666661</v>
      </c>
      <c r="L28" s="75">
        <v>0.59</v>
      </c>
      <c r="M28" s="79" t="s">
        <v>86</v>
      </c>
      <c r="N28" s="783">
        <v>1.4008241587570622</v>
      </c>
      <c r="O28" s="73">
        <v>53.805456999999933</v>
      </c>
      <c r="P28" s="73">
        <v>297.54934300000002</v>
      </c>
      <c r="Q28" s="568">
        <v>9.9183114333333336E-2</v>
      </c>
      <c r="R28" s="80">
        <v>0.14000000000000001</v>
      </c>
      <c r="S28" s="77" t="s">
        <v>29</v>
      </c>
      <c r="T28" s="911">
        <v>0.70845081666666665</v>
      </c>
      <c r="U28" s="316" t="e">
        <v>#REF!</v>
      </c>
    </row>
    <row r="29" spans="1:21" s="121" customFormat="1" ht="42" customHeight="1" x14ac:dyDescent="0.3">
      <c r="A29" s="372" t="s">
        <v>69</v>
      </c>
      <c r="B29" s="388">
        <v>921074.51800000004</v>
      </c>
      <c r="C29" s="388">
        <v>919354.51800000004</v>
      </c>
      <c r="D29" s="388" t="e">
        <v>#REF!</v>
      </c>
      <c r="E29" s="388">
        <v>0</v>
      </c>
      <c r="F29" s="388">
        <v>919354.51800000004</v>
      </c>
      <c r="G29" s="388">
        <v>843904.29967203003</v>
      </c>
      <c r="H29" s="389">
        <v>0.91793131283880847</v>
      </c>
      <c r="I29" s="388">
        <v>75450.218327970011</v>
      </c>
      <c r="J29" s="388">
        <v>661744.15665621997</v>
      </c>
      <c r="K29" s="390">
        <v>0.71979214079004494</v>
      </c>
      <c r="L29" s="390">
        <v>0.59</v>
      </c>
      <c r="M29" s="391" t="s">
        <v>86</v>
      </c>
      <c r="N29" s="858">
        <v>1.219986679305161</v>
      </c>
      <c r="O29" s="388">
        <v>182160.14301580997</v>
      </c>
      <c r="P29" s="392">
        <v>21153.715746960002</v>
      </c>
      <c r="Q29" s="391">
        <v>2.3009312874187671E-2</v>
      </c>
      <c r="R29" s="390">
        <v>0.14000000000000001</v>
      </c>
      <c r="S29" s="390" t="s">
        <v>88</v>
      </c>
      <c r="T29" s="375">
        <v>0.16435223481562619</v>
      </c>
      <c r="U29" s="407" t="e">
        <v>#REF!</v>
      </c>
    </row>
    <row r="30" spans="1:21" ht="30.75" customHeight="1" x14ac:dyDescent="0.25">
      <c r="A30" s="1045" t="s">
        <v>548</v>
      </c>
      <c r="B30" s="1045"/>
      <c r="C30" s="1045"/>
      <c r="D30" s="1045"/>
      <c r="E30" s="1045"/>
      <c r="F30" s="1045"/>
      <c r="G30" s="1045"/>
      <c r="H30" s="1045"/>
      <c r="I30" s="1045"/>
      <c r="J30" s="1045"/>
      <c r="K30" s="1045"/>
      <c r="L30" s="1045"/>
      <c r="M30" s="1045"/>
      <c r="N30" s="1045"/>
      <c r="O30" s="1045"/>
      <c r="P30" s="1045"/>
      <c r="Q30" s="1045"/>
      <c r="R30" s="312"/>
      <c r="S30" s="312"/>
      <c r="T30" s="312"/>
    </row>
    <row r="31" spans="1:21" ht="27" customHeight="1" x14ac:dyDescent="0.35">
      <c r="A31" s="313" t="s">
        <v>385</v>
      </c>
      <c r="B31" s="72"/>
      <c r="C31" s="72"/>
      <c r="D31" s="72"/>
      <c r="E31" s="72"/>
      <c r="F31" s="314"/>
      <c r="G31" s="72"/>
      <c r="H31" s="233"/>
      <c r="I31" s="233"/>
      <c r="J31" s="350"/>
      <c r="K31" s="72"/>
      <c r="L31" s="72"/>
      <c r="M31" s="72"/>
      <c r="N31" s="72"/>
      <c r="O31" s="72"/>
      <c r="P31" s="350"/>
      <c r="Q31" s="72"/>
      <c r="R31" s="72"/>
      <c r="S31" s="72"/>
      <c r="T31" s="72"/>
      <c r="U31" s="72"/>
    </row>
    <row r="32" spans="1:21" ht="30" customHeight="1" thickBot="1" x14ac:dyDescent="0.3">
      <c r="A32" s="1057" t="s">
        <v>401</v>
      </c>
      <c r="B32" s="1058"/>
      <c r="C32" s="1058"/>
      <c r="D32" s="1058"/>
      <c r="E32" s="1058"/>
      <c r="F32" s="1058"/>
      <c r="G32" s="1058"/>
      <c r="H32" s="1058"/>
      <c r="I32" s="1058"/>
      <c r="J32" s="1058"/>
      <c r="K32" s="1058"/>
      <c r="L32" s="1058"/>
      <c r="M32" s="1058"/>
      <c r="N32" s="1058"/>
      <c r="O32" s="1058"/>
      <c r="P32" s="1058"/>
      <c r="Q32" s="1058"/>
      <c r="R32" s="1058"/>
      <c r="S32" s="1058"/>
      <c r="T32" s="1058"/>
      <c r="U32" s="1059"/>
    </row>
    <row r="33" spans="1:21" ht="66.75" customHeight="1" x14ac:dyDescent="0.25">
      <c r="A33" s="376" t="s">
        <v>63</v>
      </c>
      <c r="B33" s="376" t="s">
        <v>93</v>
      </c>
      <c r="C33" s="376" t="s">
        <v>170</v>
      </c>
      <c r="D33" s="376" t="s">
        <v>507</v>
      </c>
      <c r="E33" s="498" t="s">
        <v>515</v>
      </c>
      <c r="F33" s="498" t="s">
        <v>381</v>
      </c>
      <c r="G33" s="376" t="s">
        <v>24</v>
      </c>
      <c r="H33" s="376" t="s">
        <v>362</v>
      </c>
      <c r="I33" s="376" t="s">
        <v>42</v>
      </c>
      <c r="J33" s="376" t="s">
        <v>25</v>
      </c>
      <c r="K33" s="376" t="s">
        <v>233</v>
      </c>
      <c r="L33" s="377" t="s">
        <v>384</v>
      </c>
      <c r="M33" s="1037" t="s">
        <v>175</v>
      </c>
      <c r="N33" s="1037"/>
      <c r="O33" s="376" t="s">
        <v>174</v>
      </c>
      <c r="P33" s="376" t="s">
        <v>79</v>
      </c>
      <c r="Q33" s="376" t="s">
        <v>234</v>
      </c>
      <c r="R33" s="376" t="s">
        <v>176</v>
      </c>
      <c r="S33" s="1046" t="s">
        <v>177</v>
      </c>
      <c r="T33" s="1047"/>
      <c r="U33" s="376" t="s">
        <v>28</v>
      </c>
    </row>
    <row r="34" spans="1:21" s="121" customFormat="1" ht="39.75" customHeight="1" x14ac:dyDescent="0.3">
      <c r="A34" s="361" t="s">
        <v>335</v>
      </c>
      <c r="B34" s="73">
        <v>5170.9739659999996</v>
      </c>
      <c r="C34" s="891">
        <v>5170.9739659999996</v>
      </c>
      <c r="D34" s="73" t="e">
        <v>#REF!</v>
      </c>
      <c r="E34" s="73">
        <v>0</v>
      </c>
      <c r="F34" s="794">
        <v>5170.9739659999996</v>
      </c>
      <c r="G34" s="73">
        <v>4903.4014930100002</v>
      </c>
      <c r="H34" s="78">
        <v>0.94825491778737769</v>
      </c>
      <c r="I34" s="73">
        <v>267.57247298999937</v>
      </c>
      <c r="J34" s="73">
        <v>4798.2807790099996</v>
      </c>
      <c r="K34" s="78">
        <v>0.92792592083415648</v>
      </c>
      <c r="L34" s="75">
        <v>0.59</v>
      </c>
      <c r="M34" s="79" t="s">
        <v>86</v>
      </c>
      <c r="N34" s="784">
        <v>1.5727557980239941</v>
      </c>
      <c r="O34" s="76">
        <v>105.12071400000059</v>
      </c>
      <c r="P34" s="73">
        <v>328.66149030999998</v>
      </c>
      <c r="Q34" s="568">
        <v>6.3558914137066463E-2</v>
      </c>
      <c r="R34" s="503">
        <v>0.14000000000000001</v>
      </c>
      <c r="S34" s="374" t="s">
        <v>88</v>
      </c>
      <c r="T34" s="584">
        <v>0.45399224383618897</v>
      </c>
      <c r="U34" s="316" t="e">
        <v>#REF!</v>
      </c>
    </row>
    <row r="35" spans="1:21" s="121" customFormat="1" ht="39.75" customHeight="1" x14ac:dyDescent="0.3">
      <c r="A35" s="361" t="s">
        <v>478</v>
      </c>
      <c r="B35" s="73">
        <v>7000</v>
      </c>
      <c r="C35" s="891">
        <v>7000</v>
      </c>
      <c r="D35" s="73" t="e">
        <v>#REF!</v>
      </c>
      <c r="E35" s="73">
        <v>0</v>
      </c>
      <c r="F35" s="73">
        <v>7000</v>
      </c>
      <c r="G35" s="73">
        <v>3300.077902</v>
      </c>
      <c r="H35" s="78">
        <v>0.4714397002857143</v>
      </c>
      <c r="I35" s="73">
        <v>3699.922098</v>
      </c>
      <c r="J35" s="73">
        <v>3111.5237710000001</v>
      </c>
      <c r="K35" s="78">
        <v>0.44450339585714288</v>
      </c>
      <c r="L35" s="75">
        <v>0.59</v>
      </c>
      <c r="M35" s="79" t="s">
        <v>29</v>
      </c>
      <c r="N35" s="859">
        <v>0.7533955861985473</v>
      </c>
      <c r="O35" s="76">
        <v>188.55413099999987</v>
      </c>
      <c r="P35" s="73">
        <v>318.80713100000003</v>
      </c>
      <c r="Q35" s="568">
        <v>4.5543875857142861E-2</v>
      </c>
      <c r="R35" s="503">
        <v>0.14000000000000001</v>
      </c>
      <c r="S35" s="374" t="s">
        <v>88</v>
      </c>
      <c r="T35" s="584">
        <v>0.32531339897959183</v>
      </c>
      <c r="U35" s="316" t="e">
        <v>#REF!</v>
      </c>
    </row>
    <row r="36" spans="1:21" s="121" customFormat="1" ht="21.75" x14ac:dyDescent="0.3">
      <c r="A36" s="361" t="s">
        <v>62</v>
      </c>
      <c r="B36" s="73">
        <v>5000</v>
      </c>
      <c r="C36" s="891">
        <v>5000</v>
      </c>
      <c r="D36" s="73" t="e">
        <v>#REF!</v>
      </c>
      <c r="E36" s="73">
        <v>0</v>
      </c>
      <c r="F36" s="73">
        <v>5000</v>
      </c>
      <c r="G36" s="73">
        <v>4665.1263948899996</v>
      </c>
      <c r="H36" s="78">
        <v>0.93302527897799992</v>
      </c>
      <c r="I36" s="73">
        <v>334.87360511000043</v>
      </c>
      <c r="J36" s="73">
        <v>4137.9330420000006</v>
      </c>
      <c r="K36" s="78">
        <v>0.82758660840000009</v>
      </c>
      <c r="L36" s="129">
        <v>0.59</v>
      </c>
      <c r="M36" s="129" t="s">
        <v>86</v>
      </c>
      <c r="N36" s="349">
        <v>1.4026891667796613</v>
      </c>
      <c r="O36" s="76">
        <v>527.19335288999901</v>
      </c>
      <c r="P36" s="73">
        <v>613.88997199999994</v>
      </c>
      <c r="Q36" s="568">
        <v>0.12277799439999999</v>
      </c>
      <c r="R36" s="393">
        <v>0.14000000000000001</v>
      </c>
      <c r="S36" s="80" t="s">
        <v>29</v>
      </c>
      <c r="T36" s="912">
        <v>0.87698567428571417</v>
      </c>
      <c r="U36" s="316" t="e">
        <v>#REF!</v>
      </c>
    </row>
    <row r="37" spans="1:21" s="121" customFormat="1" ht="43.5" x14ac:dyDescent="0.3">
      <c r="A37" s="361" t="s">
        <v>394</v>
      </c>
      <c r="B37" s="73">
        <v>15615.530199999999</v>
      </c>
      <c r="C37" s="891">
        <v>15615.530199999999</v>
      </c>
      <c r="D37" s="73" t="e">
        <v>#REF!</v>
      </c>
      <c r="E37" s="73">
        <v>0</v>
      </c>
      <c r="F37" s="73">
        <v>15615.530199999999</v>
      </c>
      <c r="G37" s="73">
        <v>4385.2052000000003</v>
      </c>
      <c r="H37" s="78">
        <v>0.28082333060967729</v>
      </c>
      <c r="I37" s="73">
        <v>11230.324999999999</v>
      </c>
      <c r="J37" s="73">
        <v>3936.8550479999999</v>
      </c>
      <c r="K37" s="78">
        <v>0.25211151959476857</v>
      </c>
      <c r="L37" s="75">
        <v>0.59</v>
      </c>
      <c r="M37" s="79" t="s">
        <v>88</v>
      </c>
      <c r="N37" s="575">
        <v>0.42730766033011625</v>
      </c>
      <c r="O37" s="76">
        <v>448.35015200000043</v>
      </c>
      <c r="P37" s="73">
        <v>590.44914800000004</v>
      </c>
      <c r="Q37" s="568">
        <v>3.7811661880042986E-2</v>
      </c>
      <c r="R37" s="393">
        <v>0.14000000000000001</v>
      </c>
      <c r="S37" s="79" t="s">
        <v>88</v>
      </c>
      <c r="T37" s="375">
        <v>0.27008329914316415</v>
      </c>
      <c r="U37" s="316" t="e">
        <v>#REF!</v>
      </c>
    </row>
    <row r="38" spans="1:21" s="121" customFormat="1" ht="21.75" x14ac:dyDescent="0.3">
      <c r="A38" s="361" t="s">
        <v>506</v>
      </c>
      <c r="B38" s="73">
        <v>3542.9</v>
      </c>
      <c r="C38" s="891">
        <v>3542.9</v>
      </c>
      <c r="D38" s="73" t="e">
        <v>#REF!</v>
      </c>
      <c r="E38" s="73">
        <v>0</v>
      </c>
      <c r="F38" s="73">
        <v>3542.9</v>
      </c>
      <c r="G38" s="73">
        <v>0</v>
      </c>
      <c r="H38" s="78">
        <v>0</v>
      </c>
      <c r="I38" s="73">
        <v>3542.9</v>
      </c>
      <c r="J38" s="73">
        <v>0</v>
      </c>
      <c r="K38" s="78">
        <v>0</v>
      </c>
      <c r="L38" s="1041" t="s">
        <v>66</v>
      </c>
      <c r="M38" s="1041" t="s">
        <v>379</v>
      </c>
      <c r="N38" s="1041"/>
      <c r="O38" s="76">
        <v>0</v>
      </c>
      <c r="P38" s="73">
        <v>0</v>
      </c>
      <c r="Q38" s="568">
        <v>0</v>
      </c>
      <c r="R38" s="1042" t="s">
        <v>66</v>
      </c>
      <c r="S38" s="1043">
        <v>2.8627749123745497E-2</v>
      </c>
      <c r="T38" s="1043">
        <v>2.8627749123745497E-2</v>
      </c>
      <c r="U38" s="316">
        <v>0</v>
      </c>
    </row>
    <row r="39" spans="1:21" s="122" customFormat="1" ht="24.75" x14ac:dyDescent="0.35">
      <c r="A39" s="363" t="s">
        <v>60</v>
      </c>
      <c r="B39" s="364">
        <v>36329.404166</v>
      </c>
      <c r="C39" s="365">
        <v>36329.404166</v>
      </c>
      <c r="D39" s="366" t="e">
        <v>#REF!</v>
      </c>
      <c r="E39" s="366">
        <v>0</v>
      </c>
      <c r="F39" s="365">
        <v>36329.404166</v>
      </c>
      <c r="G39" s="365">
        <v>17253.810989899997</v>
      </c>
      <c r="H39" s="368">
        <v>0.47492689148057959</v>
      </c>
      <c r="I39" s="365">
        <v>19075.593176100003</v>
      </c>
      <c r="J39" s="365">
        <v>15984.59264001</v>
      </c>
      <c r="K39" s="369">
        <v>0.43999049824686298</v>
      </c>
      <c r="L39" s="369">
        <v>0.59</v>
      </c>
      <c r="M39" s="362" t="s">
        <v>29</v>
      </c>
      <c r="N39" s="860">
        <v>0.74574660719807284</v>
      </c>
      <c r="O39" s="394">
        <v>1269.2183498899999</v>
      </c>
      <c r="P39" s="366">
        <v>1851.80774131</v>
      </c>
      <c r="Q39" s="378">
        <v>5.097269784135551E-2</v>
      </c>
      <c r="R39" s="369">
        <v>0.14000000000000001</v>
      </c>
      <c r="S39" s="79" t="s">
        <v>88</v>
      </c>
      <c r="T39" s="375">
        <v>0.36409069886682505</v>
      </c>
      <c r="U39" s="406" t="e">
        <v>#REF!</v>
      </c>
    </row>
    <row r="40" spans="1:21" ht="15" customHeight="1" x14ac:dyDescent="0.25">
      <c r="A40" s="1045" t="s">
        <v>548</v>
      </c>
      <c r="B40" s="1045"/>
      <c r="C40" s="1045"/>
      <c r="D40" s="1045"/>
      <c r="E40" s="1045"/>
      <c r="F40" s="1045"/>
      <c r="G40" s="1045"/>
      <c r="H40" s="1045"/>
      <c r="I40" s="1045"/>
      <c r="J40" s="1045"/>
      <c r="K40" s="1045"/>
      <c r="L40" s="1045"/>
      <c r="M40" s="1045"/>
      <c r="N40" s="1045"/>
      <c r="O40" s="1045"/>
      <c r="P40" s="1045"/>
      <c r="Q40" s="1045"/>
      <c r="R40" s="321"/>
      <c r="S40" s="321"/>
      <c r="T40" s="321"/>
    </row>
    <row r="41" spans="1:21" ht="27" customHeight="1" x14ac:dyDescent="0.35">
      <c r="A41" s="313" t="s">
        <v>385</v>
      </c>
      <c r="B41" s="72"/>
      <c r="C41" s="72"/>
      <c r="D41" s="72"/>
      <c r="E41" s="72"/>
      <c r="F41" s="314"/>
      <c r="G41" s="72"/>
      <c r="H41" s="233"/>
      <c r="I41" s="233"/>
      <c r="J41" s="72"/>
      <c r="K41" s="72"/>
      <c r="L41" s="72"/>
      <c r="M41" s="72"/>
      <c r="N41" s="72"/>
      <c r="O41" s="72"/>
      <c r="P41" s="72"/>
      <c r="Q41" s="72"/>
      <c r="R41" s="72"/>
      <c r="S41" s="72"/>
      <c r="T41" s="72"/>
      <c r="U41" s="72"/>
    </row>
    <row r="42" spans="1:21" ht="25.5" customHeight="1" thickBot="1" x14ac:dyDescent="0.3">
      <c r="A42" s="1057" t="s">
        <v>296</v>
      </c>
      <c r="B42" s="1058"/>
      <c r="C42" s="1058"/>
      <c r="D42" s="1058"/>
      <c r="E42" s="1058"/>
      <c r="F42" s="1058"/>
      <c r="G42" s="1058"/>
      <c r="H42" s="1058"/>
      <c r="I42" s="1058"/>
      <c r="J42" s="1058"/>
      <c r="K42" s="1058"/>
      <c r="L42" s="1058"/>
      <c r="M42" s="1058"/>
      <c r="N42" s="1058"/>
      <c r="O42" s="1058"/>
      <c r="P42" s="1058"/>
      <c r="Q42" s="1058"/>
      <c r="R42" s="1058"/>
      <c r="S42" s="1058"/>
      <c r="T42" s="1058"/>
      <c r="U42" s="1059"/>
    </row>
    <row r="43" spans="1:21" ht="42.75" customHeight="1" x14ac:dyDescent="0.25">
      <c r="A43" s="376" t="s">
        <v>63</v>
      </c>
      <c r="B43" s="376" t="s">
        <v>93</v>
      </c>
      <c r="C43" s="376" t="s">
        <v>170</v>
      </c>
      <c r="D43" s="376" t="s">
        <v>507</v>
      </c>
      <c r="E43" s="498" t="s">
        <v>515</v>
      </c>
      <c r="F43" s="498" t="s">
        <v>381</v>
      </c>
      <c r="G43" s="376" t="s">
        <v>24</v>
      </c>
      <c r="H43" s="376" t="s">
        <v>362</v>
      </c>
      <c r="I43" s="376" t="s">
        <v>42</v>
      </c>
      <c r="J43" s="376" t="s">
        <v>25</v>
      </c>
      <c r="K43" s="376" t="s">
        <v>233</v>
      </c>
      <c r="L43" s="377" t="s">
        <v>384</v>
      </c>
      <c r="M43" s="1037" t="s">
        <v>175</v>
      </c>
      <c r="N43" s="1037"/>
      <c r="O43" s="376" t="s">
        <v>174</v>
      </c>
      <c r="P43" s="376" t="s">
        <v>79</v>
      </c>
      <c r="Q43" s="376" t="s">
        <v>234</v>
      </c>
      <c r="R43" s="376" t="s">
        <v>176</v>
      </c>
      <c r="S43" s="1037" t="s">
        <v>177</v>
      </c>
      <c r="T43" s="1037"/>
      <c r="U43" s="376" t="s">
        <v>28</v>
      </c>
    </row>
    <row r="44" spans="1:21" s="121" customFormat="1" ht="28.5" customHeight="1" x14ac:dyDescent="0.3">
      <c r="A44" s="361" t="s">
        <v>61</v>
      </c>
      <c r="B44" s="73">
        <v>485.56380999999999</v>
      </c>
      <c r="C44" s="891">
        <v>485.56380999999999</v>
      </c>
      <c r="D44" s="73" t="e">
        <v>#REF!</v>
      </c>
      <c r="E44" s="73">
        <v>0</v>
      </c>
      <c r="F44" s="73">
        <v>485.56380999999999</v>
      </c>
      <c r="G44" s="73">
        <v>485.56380999999999</v>
      </c>
      <c r="H44" s="78">
        <v>1</v>
      </c>
      <c r="I44" s="73">
        <v>0</v>
      </c>
      <c r="J44" s="73">
        <v>485.56380999999999</v>
      </c>
      <c r="K44" s="78">
        <v>1</v>
      </c>
      <c r="L44" s="1041" t="s">
        <v>66</v>
      </c>
      <c r="M44" s="1041"/>
      <c r="N44" s="1041"/>
      <c r="O44" s="73">
        <v>0</v>
      </c>
      <c r="P44" s="395">
        <v>0</v>
      </c>
      <c r="Q44" s="568">
        <v>0</v>
      </c>
      <c r="R44" s="1041" t="s">
        <v>66</v>
      </c>
      <c r="S44" s="1041"/>
      <c r="T44" s="1041"/>
      <c r="U44" s="316">
        <v>0</v>
      </c>
    </row>
    <row r="45" spans="1:21" s="121" customFormat="1" ht="43.5" x14ac:dyDescent="0.3">
      <c r="A45" s="361" t="s">
        <v>334</v>
      </c>
      <c r="B45" s="73">
        <v>38438.257707999997</v>
      </c>
      <c r="C45" s="891">
        <v>40658.257707999997</v>
      </c>
      <c r="D45" s="73" t="e">
        <v>#REF!</v>
      </c>
      <c r="E45" s="73">
        <v>0</v>
      </c>
      <c r="F45" s="73">
        <v>40658.257707999997</v>
      </c>
      <c r="G45" s="73">
        <v>37690.142408</v>
      </c>
      <c r="H45" s="78">
        <v>0.92699846310886103</v>
      </c>
      <c r="I45" s="73">
        <v>2968.1152999999977</v>
      </c>
      <c r="J45" s="73">
        <v>27789.743876929999</v>
      </c>
      <c r="K45" s="78">
        <v>0.68349568927696658</v>
      </c>
      <c r="L45" s="1041" t="s">
        <v>66</v>
      </c>
      <c r="M45" s="1041" t="s">
        <v>66</v>
      </c>
      <c r="N45" s="1041" t="s">
        <v>66</v>
      </c>
      <c r="O45" s="73">
        <v>9900.3985310700009</v>
      </c>
      <c r="P45" s="395">
        <v>1593.67071248</v>
      </c>
      <c r="Q45" s="568">
        <v>3.9196729085772562E-2</v>
      </c>
      <c r="R45" s="1053" t="s">
        <v>66</v>
      </c>
      <c r="S45" s="1053"/>
      <c r="T45" s="1053"/>
      <c r="U45" s="316" t="e">
        <v>#REF!</v>
      </c>
    </row>
    <row r="46" spans="1:21" s="121" customFormat="1" ht="40.5" customHeight="1" x14ac:dyDescent="0.3">
      <c r="A46" s="361" t="s">
        <v>295</v>
      </c>
      <c r="B46" s="73">
        <v>53534.256264000003</v>
      </c>
      <c r="C46" s="891">
        <v>53534.256264000003</v>
      </c>
      <c r="D46" s="73" t="e">
        <v>#REF!</v>
      </c>
      <c r="E46" s="73">
        <v>0</v>
      </c>
      <c r="F46" s="73">
        <v>53534.256264000003</v>
      </c>
      <c r="G46" s="73">
        <v>52284.24279099</v>
      </c>
      <c r="H46" s="78">
        <v>0.97665021314864897</v>
      </c>
      <c r="I46" s="73">
        <v>1250.0134730100035</v>
      </c>
      <c r="J46" s="73">
        <v>9568.0834109999996</v>
      </c>
      <c r="K46" s="78">
        <v>0.17872824017234393</v>
      </c>
      <c r="L46" s="1041" t="s">
        <v>66</v>
      </c>
      <c r="M46" s="1041" t="s">
        <v>66</v>
      </c>
      <c r="N46" s="1041" t="s">
        <v>66</v>
      </c>
      <c r="O46" s="73">
        <v>42716.15937999</v>
      </c>
      <c r="P46" s="395">
        <v>8848.9447789999995</v>
      </c>
      <c r="Q46" s="568">
        <v>0.16529499794229174</v>
      </c>
      <c r="R46" s="1054" t="s">
        <v>66</v>
      </c>
      <c r="S46" s="1055"/>
      <c r="T46" s="1056"/>
      <c r="U46" s="316" t="e">
        <v>#REF!</v>
      </c>
    </row>
    <row r="47" spans="1:21" s="122" customFormat="1" ht="24.75" x14ac:dyDescent="0.35">
      <c r="A47" s="363" t="s">
        <v>60</v>
      </c>
      <c r="B47" s="364">
        <v>92458.077782000008</v>
      </c>
      <c r="C47" s="365">
        <v>94678.077782000008</v>
      </c>
      <c r="D47" s="366" t="e">
        <v>#REF!</v>
      </c>
      <c r="E47" s="366">
        <v>0</v>
      </c>
      <c r="F47" s="365">
        <v>94678.077782000008</v>
      </c>
      <c r="G47" s="365">
        <v>90459.949008989992</v>
      </c>
      <c r="H47" s="368">
        <v>0.95544767202897352</v>
      </c>
      <c r="I47" s="365">
        <v>4218.1287730100157</v>
      </c>
      <c r="J47" s="365">
        <v>37843.391097929998</v>
      </c>
      <c r="K47" s="369">
        <v>0.39970595078055865</v>
      </c>
      <c r="L47" s="1040" t="s">
        <v>66</v>
      </c>
      <c r="M47" s="1040"/>
      <c r="N47" s="1040"/>
      <c r="O47" s="365">
        <v>52616.557911060001</v>
      </c>
      <c r="P47" s="396">
        <v>10442.615491479999</v>
      </c>
      <c r="Q47" s="378">
        <v>0.11029602349473688</v>
      </c>
      <c r="R47" s="1040" t="s">
        <v>66</v>
      </c>
      <c r="S47" s="1040"/>
      <c r="T47" s="1040"/>
      <c r="U47" s="406" t="e">
        <v>#REF!</v>
      </c>
    </row>
    <row r="48" spans="1:21" ht="21" customHeight="1" x14ac:dyDescent="0.25">
      <c r="A48" s="1045" t="s">
        <v>548</v>
      </c>
      <c r="B48" s="1045"/>
      <c r="C48" s="1045"/>
      <c r="D48" s="1045"/>
      <c r="E48" s="1045"/>
      <c r="F48" s="1045"/>
      <c r="G48" s="1045"/>
      <c r="H48" s="1045"/>
      <c r="I48" s="1045"/>
      <c r="J48" s="1045"/>
      <c r="K48" s="1045"/>
      <c r="L48" s="1045"/>
      <c r="M48" s="1045"/>
      <c r="N48" s="1045"/>
      <c r="O48" s="1045"/>
      <c r="P48" s="1045"/>
      <c r="Q48" s="1045"/>
      <c r="R48" s="312"/>
      <c r="S48" s="312"/>
      <c r="T48" s="312"/>
    </row>
    <row r="49" spans="1:21" ht="18" customHeight="1" x14ac:dyDescent="0.35">
      <c r="B49" s="93"/>
      <c r="C49" s="93"/>
      <c r="D49" s="93"/>
      <c r="E49" s="93"/>
      <c r="F49" s="315"/>
      <c r="G49" s="93"/>
      <c r="H49" s="234"/>
      <c r="I49" s="234"/>
      <c r="J49" s="93"/>
      <c r="K49" s="93"/>
      <c r="L49" s="93"/>
      <c r="M49" s="93"/>
      <c r="N49" s="93"/>
      <c r="O49" s="93"/>
      <c r="P49" s="93"/>
      <c r="Q49" s="93"/>
      <c r="R49" s="93"/>
      <c r="S49" s="93"/>
      <c r="T49" s="93"/>
      <c r="U49" s="93"/>
    </row>
    <row r="50" spans="1:21" ht="17.25" x14ac:dyDescent="0.35">
      <c r="A50" s="341" t="s">
        <v>385</v>
      </c>
      <c r="B50" s="93"/>
      <c r="C50" s="93"/>
      <c r="D50" s="93"/>
      <c r="E50" s="93"/>
      <c r="F50" s="93"/>
      <c r="G50" s="52"/>
      <c r="H50" s="234"/>
      <c r="I50" s="234"/>
      <c r="J50" s="52"/>
      <c r="K50" s="52"/>
      <c r="L50" s="52"/>
      <c r="M50" s="52"/>
      <c r="N50" s="52"/>
      <c r="O50" s="52"/>
      <c r="P50" s="52"/>
      <c r="Q50" s="52"/>
      <c r="R50" s="52"/>
      <c r="S50" s="52"/>
      <c r="T50" s="52"/>
      <c r="U50" s="52"/>
    </row>
    <row r="51" spans="1:21" ht="25.5" customHeight="1" thickBot="1" x14ac:dyDescent="0.3">
      <c r="A51" s="1057" t="s">
        <v>371</v>
      </c>
      <c r="B51" s="1058"/>
      <c r="C51" s="1058"/>
      <c r="D51" s="1058"/>
      <c r="E51" s="1058"/>
      <c r="F51" s="1058"/>
      <c r="G51" s="1058"/>
      <c r="H51" s="1058"/>
      <c r="I51" s="1058"/>
      <c r="J51" s="1058"/>
      <c r="K51" s="1058"/>
      <c r="L51" s="1058"/>
      <c r="M51" s="1058"/>
      <c r="N51" s="1058"/>
      <c r="O51" s="1058"/>
      <c r="P51" s="1058"/>
      <c r="Q51" s="1058"/>
      <c r="R51" s="1058"/>
      <c r="S51" s="1058"/>
      <c r="T51" s="1058"/>
      <c r="U51" s="1059"/>
    </row>
    <row r="52" spans="1:21" ht="46.5" customHeight="1" x14ac:dyDescent="0.25">
      <c r="A52" s="376" t="s">
        <v>63</v>
      </c>
      <c r="B52" s="376" t="s">
        <v>93</v>
      </c>
      <c r="C52" s="376" t="s">
        <v>170</v>
      </c>
      <c r="D52" s="376" t="s">
        <v>507</v>
      </c>
      <c r="E52" s="498" t="s">
        <v>515</v>
      </c>
      <c r="F52" s="498" t="s">
        <v>381</v>
      </c>
      <c r="G52" s="376" t="s">
        <v>24</v>
      </c>
      <c r="H52" s="376" t="s">
        <v>362</v>
      </c>
      <c r="I52" s="376" t="s">
        <v>42</v>
      </c>
      <c r="J52" s="376" t="s">
        <v>25</v>
      </c>
      <c r="K52" s="376" t="s">
        <v>233</v>
      </c>
      <c r="L52" s="377" t="s">
        <v>384</v>
      </c>
      <c r="M52" s="1037" t="s">
        <v>175</v>
      </c>
      <c r="N52" s="1037"/>
      <c r="O52" s="376" t="s">
        <v>174</v>
      </c>
      <c r="P52" s="376" t="s">
        <v>79</v>
      </c>
      <c r="Q52" s="376" t="s">
        <v>234</v>
      </c>
      <c r="R52" s="377" t="s">
        <v>176</v>
      </c>
      <c r="S52" s="1037" t="s">
        <v>177</v>
      </c>
      <c r="T52" s="1037"/>
      <c r="U52" s="376" t="s">
        <v>28</v>
      </c>
    </row>
    <row r="53" spans="1:21" s="120" customFormat="1" ht="84" customHeight="1" x14ac:dyDescent="0.25">
      <c r="A53" s="361" t="s">
        <v>380</v>
      </c>
      <c r="B53" s="322">
        <v>9187</v>
      </c>
      <c r="C53" s="890">
        <v>9187</v>
      </c>
      <c r="D53" s="351" t="e">
        <v>#REF!</v>
      </c>
      <c r="E53" s="351">
        <v>0</v>
      </c>
      <c r="F53" s="73">
        <v>9187</v>
      </c>
      <c r="G53" s="73">
        <v>9187</v>
      </c>
      <c r="H53" s="78">
        <v>1</v>
      </c>
      <c r="I53" s="323">
        <v>0</v>
      </c>
      <c r="J53" s="73">
        <v>0</v>
      </c>
      <c r="K53" s="78">
        <v>0</v>
      </c>
      <c r="L53" s="1044" t="s">
        <v>66</v>
      </c>
      <c r="M53" s="1044"/>
      <c r="N53" s="1044"/>
      <c r="O53" s="73">
        <v>9187</v>
      </c>
      <c r="P53" s="73">
        <v>0</v>
      </c>
      <c r="Q53" s="78">
        <v>0</v>
      </c>
      <c r="R53" s="1044" t="s">
        <v>66</v>
      </c>
      <c r="S53" s="1044"/>
      <c r="T53" s="1044"/>
      <c r="U53" s="316" t="e">
        <v>#REF!</v>
      </c>
    </row>
    <row r="54" spans="1:21" s="120" customFormat="1" ht="60" hidden="1" customHeight="1" x14ac:dyDescent="0.25">
      <c r="A54" s="361" t="s">
        <v>40</v>
      </c>
      <c r="B54" s="322">
        <v>0</v>
      </c>
      <c r="C54" s="322">
        <v>0</v>
      </c>
      <c r="D54" s="322" t="e">
        <v>#REF!</v>
      </c>
      <c r="E54" s="322">
        <v>0</v>
      </c>
      <c r="F54" s="73">
        <v>0</v>
      </c>
      <c r="G54" s="73">
        <v>0</v>
      </c>
      <c r="H54" s="78">
        <v>0</v>
      </c>
      <c r="I54" s="323">
        <v>0</v>
      </c>
      <c r="J54" s="73">
        <v>0</v>
      </c>
      <c r="K54" s="78">
        <v>0</v>
      </c>
      <c r="L54" s="1044" t="s">
        <v>66</v>
      </c>
      <c r="M54" s="1044"/>
      <c r="N54" s="1044"/>
      <c r="O54" s="73">
        <v>0</v>
      </c>
      <c r="P54" s="73">
        <v>0</v>
      </c>
      <c r="Q54" s="78">
        <v>0</v>
      </c>
      <c r="R54" s="1044" t="s">
        <v>66</v>
      </c>
      <c r="S54" s="1044"/>
      <c r="T54" s="1044"/>
      <c r="U54" s="316" t="e">
        <v>#REF!</v>
      </c>
    </row>
    <row r="55" spans="1:21" ht="24.75" x14ac:dyDescent="0.25">
      <c r="A55" s="363" t="s">
        <v>60</v>
      </c>
      <c r="B55" s="364">
        <v>9187</v>
      </c>
      <c r="C55" s="365">
        <v>9187</v>
      </c>
      <c r="D55" s="365" t="e">
        <v>#REF!</v>
      </c>
      <c r="E55" s="365">
        <v>0</v>
      </c>
      <c r="F55" s="366">
        <v>9187</v>
      </c>
      <c r="G55" s="367">
        <v>9187</v>
      </c>
      <c r="H55" s="368">
        <v>1</v>
      </c>
      <c r="I55" s="367">
        <v>0</v>
      </c>
      <c r="J55" s="367">
        <v>0</v>
      </c>
      <c r="K55" s="369">
        <v>0</v>
      </c>
      <c r="L55" s="1040" t="s">
        <v>66</v>
      </c>
      <c r="M55" s="1040"/>
      <c r="N55" s="1040"/>
      <c r="O55" s="367">
        <v>9187</v>
      </c>
      <c r="P55" s="366">
        <v>0</v>
      </c>
      <c r="Q55" s="369">
        <v>0</v>
      </c>
      <c r="R55" s="1040" t="s">
        <v>66</v>
      </c>
      <c r="S55" s="1040"/>
      <c r="T55" s="1040"/>
      <c r="U55" s="406" t="e">
        <v>#REF!</v>
      </c>
    </row>
    <row r="56" spans="1:21" ht="17.25" x14ac:dyDescent="0.35">
      <c r="A56" s="72" t="s">
        <v>548</v>
      </c>
      <c r="B56" s="72"/>
      <c r="C56" s="72"/>
      <c r="D56" s="72"/>
      <c r="E56" s="72"/>
      <c r="F56" s="72"/>
      <c r="G56" s="72"/>
      <c r="H56" s="233"/>
      <c r="I56" s="233"/>
      <c r="J56" s="72"/>
      <c r="K56" s="72"/>
      <c r="L56" s="72"/>
      <c r="M56" s="72"/>
      <c r="N56" s="72"/>
      <c r="O56" s="72"/>
      <c r="P56" s="72"/>
      <c r="Q56" s="72"/>
      <c r="R56" s="72"/>
      <c r="S56" s="72"/>
      <c r="T56" s="72"/>
      <c r="U56" s="72"/>
    </row>
    <row r="57" spans="1:21" ht="64.5" customHeight="1" x14ac:dyDescent="0.25">
      <c r="A57" s="54"/>
      <c r="B57" s="57"/>
      <c r="C57" s="57"/>
      <c r="D57" s="57"/>
      <c r="E57" s="57"/>
      <c r="F57" s="45"/>
      <c r="G57" s="45"/>
      <c r="H57" s="348"/>
      <c r="I57" s="57"/>
      <c r="J57" s="57"/>
      <c r="K57" s="58"/>
      <c r="L57" s="92"/>
      <c r="M57" s="92"/>
      <c r="N57" s="92"/>
      <c r="O57" s="57"/>
      <c r="P57" s="57"/>
      <c r="Q57" s="56"/>
      <c r="R57" s="92"/>
      <c r="S57" s="92"/>
      <c r="T57" s="92"/>
      <c r="U57" s="56"/>
    </row>
    <row r="58" spans="1:21" ht="64.5" customHeight="1" x14ac:dyDescent="0.3">
      <c r="B58" s="47"/>
      <c r="G58" s="136"/>
      <c r="L58" s="46"/>
    </row>
    <row r="59" spans="1:21" ht="64.5" customHeight="1" x14ac:dyDescent="0.3">
      <c r="B59" s="48"/>
      <c r="C59" s="48"/>
      <c r="F59" s="48"/>
    </row>
    <row r="60" spans="1:21" ht="64.5" customHeight="1" x14ac:dyDescent="0.25"/>
    <row r="63" spans="1:21" ht="17.25" x14ac:dyDescent="0.35">
      <c r="A63" s="93"/>
      <c r="B63" s="93"/>
      <c r="C63" s="93"/>
      <c r="D63" s="93"/>
      <c r="E63" s="93"/>
      <c r="F63" s="93"/>
      <c r="G63" s="93"/>
      <c r="H63" s="234"/>
      <c r="I63" s="234"/>
      <c r="J63" s="93"/>
      <c r="K63" s="93"/>
      <c r="L63" s="93"/>
      <c r="M63" s="93"/>
      <c r="N63" s="93"/>
      <c r="O63" s="93"/>
      <c r="P63" s="93"/>
      <c r="Q63" s="93"/>
      <c r="R63" s="59"/>
      <c r="S63" s="60"/>
      <c r="T63" s="60"/>
      <c r="U63" s="93"/>
    </row>
    <row r="64" spans="1:21" ht="24.75" x14ac:dyDescent="0.3">
      <c r="A64" s="61"/>
      <c r="B64" s="60"/>
      <c r="C64" s="60"/>
      <c r="D64" s="61"/>
      <c r="E64" s="61"/>
      <c r="F64" s="62"/>
      <c r="G64" s="62"/>
      <c r="H64" s="235"/>
      <c r="I64" s="235"/>
      <c r="J64" s="62"/>
      <c r="K64" s="63"/>
      <c r="L64" s="63"/>
      <c r="M64" s="63"/>
      <c r="N64" s="63"/>
      <c r="O64" s="63"/>
      <c r="P64" s="63"/>
      <c r="Q64" s="64"/>
      <c r="R64" s="59"/>
      <c r="S64" s="60"/>
      <c r="T64" s="60"/>
      <c r="U64" s="64"/>
    </row>
    <row r="65" spans="1:21" ht="24.75" x14ac:dyDescent="0.3">
      <c r="A65" s="61"/>
      <c r="B65" s="60"/>
      <c r="C65" s="60"/>
      <c r="D65" s="61"/>
      <c r="E65" s="61"/>
      <c r="F65" s="65"/>
      <c r="G65" s="65"/>
      <c r="H65" s="236"/>
      <c r="I65" s="236"/>
      <c r="J65" s="65"/>
      <c r="K65" s="66"/>
      <c r="L65" s="66"/>
      <c r="M65" s="66"/>
      <c r="N65" s="66"/>
      <c r="O65" s="66"/>
      <c r="P65" s="66"/>
      <c r="Q65" s="55"/>
      <c r="R65" s="59"/>
      <c r="S65" s="60"/>
      <c r="T65" s="60"/>
      <c r="U65" s="55"/>
    </row>
    <row r="66" spans="1:21" ht="24.75" x14ac:dyDescent="0.3">
      <c r="A66" s="61"/>
      <c r="B66" s="60"/>
      <c r="C66" s="60"/>
      <c r="D66" s="61"/>
      <c r="E66" s="61"/>
      <c r="F66" s="67"/>
      <c r="G66" s="67"/>
      <c r="H66" s="238"/>
      <c r="I66" s="238"/>
      <c r="J66" s="67"/>
      <c r="K66" s="68"/>
      <c r="L66" s="68"/>
      <c r="M66" s="68"/>
      <c r="N66" s="68"/>
      <c r="O66" s="68"/>
      <c r="P66" s="68"/>
      <c r="Q66" s="56"/>
      <c r="R66" s="59"/>
      <c r="S66" s="60"/>
      <c r="T66" s="60"/>
      <c r="U66" s="56"/>
    </row>
    <row r="67" spans="1:21" ht="24.75" x14ac:dyDescent="0.3">
      <c r="A67" s="61"/>
      <c r="B67" s="60"/>
      <c r="C67" s="60"/>
      <c r="D67" s="61"/>
      <c r="E67" s="61"/>
      <c r="F67" s="62"/>
      <c r="G67" s="62"/>
      <c r="H67" s="235"/>
      <c r="I67" s="235"/>
      <c r="J67" s="62"/>
      <c r="K67" s="63"/>
      <c r="L67" s="63"/>
      <c r="M67" s="63"/>
      <c r="N67" s="63"/>
      <c r="O67" s="63"/>
      <c r="P67" s="63"/>
      <c r="Q67" s="64"/>
      <c r="R67" s="59"/>
      <c r="S67" s="60"/>
      <c r="T67" s="60"/>
      <c r="U67" s="64"/>
    </row>
    <row r="68" spans="1:21" ht="24.75" x14ac:dyDescent="0.3">
      <c r="A68" s="61"/>
      <c r="B68" s="60"/>
      <c r="C68" s="60"/>
      <c r="D68" s="61"/>
      <c r="E68" s="61"/>
      <c r="F68" s="65"/>
      <c r="G68" s="65"/>
      <c r="H68" s="236"/>
      <c r="I68" s="236"/>
      <c r="J68" s="65"/>
      <c r="K68" s="66"/>
      <c r="L68" s="66"/>
      <c r="M68" s="66"/>
      <c r="N68" s="66"/>
      <c r="O68" s="66"/>
      <c r="P68" s="66"/>
      <c r="Q68" s="55"/>
      <c r="R68" s="59"/>
      <c r="S68" s="60"/>
      <c r="T68" s="60"/>
      <c r="U68" s="55"/>
    </row>
    <row r="69" spans="1:21" ht="24.75" x14ac:dyDescent="0.3">
      <c r="A69" s="61"/>
      <c r="B69" s="60"/>
      <c r="C69" s="60"/>
      <c r="D69" s="61"/>
      <c r="E69" s="61"/>
      <c r="F69" s="65"/>
      <c r="G69" s="65"/>
      <c r="H69" s="236"/>
      <c r="I69" s="236"/>
      <c r="J69" s="65"/>
      <c r="K69" s="66"/>
      <c r="L69" s="66"/>
      <c r="M69" s="66"/>
      <c r="N69" s="66"/>
      <c r="O69" s="66"/>
      <c r="P69" s="66"/>
      <c r="Q69" s="55"/>
      <c r="R69" s="59"/>
      <c r="S69" s="60"/>
      <c r="T69" s="60"/>
      <c r="U69" s="55"/>
    </row>
    <row r="70" spans="1:21" ht="24.75" x14ac:dyDescent="0.3">
      <c r="A70" s="61"/>
      <c r="B70" s="60"/>
      <c r="C70" s="60"/>
      <c r="D70" s="61"/>
      <c r="E70" s="61"/>
      <c r="F70" s="65"/>
      <c r="G70" s="65"/>
      <c r="H70" s="236"/>
      <c r="I70" s="236"/>
      <c r="J70" s="65"/>
      <c r="K70" s="66"/>
      <c r="L70" s="66"/>
      <c r="M70" s="66"/>
      <c r="N70" s="66"/>
      <c r="O70" s="66"/>
      <c r="P70" s="66"/>
      <c r="Q70" s="55"/>
      <c r="R70" s="59"/>
      <c r="S70" s="60"/>
      <c r="T70" s="60"/>
      <c r="U70" s="55"/>
    </row>
    <row r="71" spans="1:21" ht="24.75" x14ac:dyDescent="0.3">
      <c r="A71" s="61"/>
      <c r="B71" s="60"/>
      <c r="C71" s="60"/>
      <c r="D71" s="61"/>
      <c r="E71" s="61"/>
      <c r="F71" s="65"/>
      <c r="G71" s="65"/>
      <c r="H71" s="236"/>
      <c r="I71" s="236"/>
      <c r="J71" s="65"/>
      <c r="K71" s="66"/>
      <c r="L71" s="66"/>
      <c r="M71" s="66"/>
      <c r="N71" s="66"/>
      <c r="O71" s="66"/>
      <c r="P71" s="66"/>
      <c r="Q71" s="55"/>
      <c r="R71" s="59"/>
      <c r="S71" s="60"/>
      <c r="T71" s="60"/>
      <c r="U71" s="55"/>
    </row>
    <row r="72" spans="1:21" ht="24.75" x14ac:dyDescent="0.3">
      <c r="A72" s="61"/>
      <c r="B72" s="60"/>
      <c r="C72" s="60"/>
      <c r="D72" s="61"/>
      <c r="E72" s="61"/>
      <c r="F72" s="65"/>
      <c r="G72" s="65"/>
      <c r="H72" s="236"/>
      <c r="I72" s="236"/>
      <c r="J72" s="65"/>
      <c r="K72" s="66"/>
      <c r="L72" s="66"/>
      <c r="M72" s="66"/>
      <c r="N72" s="66"/>
      <c r="O72" s="66"/>
      <c r="P72" s="66"/>
      <c r="Q72" s="55"/>
      <c r="R72" s="59"/>
      <c r="S72" s="60"/>
      <c r="T72" s="60"/>
      <c r="U72" s="55"/>
    </row>
    <row r="73" spans="1:21" ht="24.75" x14ac:dyDescent="0.3">
      <c r="A73" s="61"/>
      <c r="B73" s="60"/>
      <c r="C73" s="60"/>
      <c r="D73" s="61"/>
      <c r="E73" s="61"/>
      <c r="F73" s="67"/>
      <c r="G73" s="67"/>
      <c r="H73" s="238"/>
      <c r="I73" s="238"/>
      <c r="J73" s="67"/>
      <c r="K73" s="68"/>
      <c r="L73" s="68"/>
      <c r="M73" s="68"/>
      <c r="N73" s="68"/>
      <c r="O73" s="68"/>
      <c r="P73" s="68"/>
      <c r="Q73" s="56"/>
      <c r="R73" s="59"/>
      <c r="S73" s="60"/>
      <c r="T73" s="60"/>
      <c r="U73" s="56"/>
    </row>
    <row r="74" spans="1:21" ht="24.75" x14ac:dyDescent="0.3">
      <c r="A74" s="61"/>
      <c r="B74" s="60"/>
      <c r="C74" s="60"/>
      <c r="D74" s="61"/>
      <c r="E74" s="61"/>
      <c r="F74" s="65"/>
      <c r="G74" s="65"/>
      <c r="H74" s="236"/>
      <c r="I74" s="236"/>
      <c r="J74" s="65"/>
      <c r="K74" s="66"/>
      <c r="L74" s="66"/>
      <c r="M74" s="66"/>
      <c r="N74" s="66"/>
      <c r="O74" s="66"/>
      <c r="P74" s="66"/>
      <c r="Q74" s="55"/>
      <c r="R74" s="59"/>
      <c r="S74" s="60"/>
      <c r="T74" s="60"/>
      <c r="U74" s="55"/>
    </row>
    <row r="75" spans="1:21" ht="24.75" x14ac:dyDescent="0.3">
      <c r="A75" s="61"/>
      <c r="B75" s="60"/>
      <c r="C75" s="60"/>
      <c r="D75" s="61"/>
      <c r="E75" s="61"/>
      <c r="F75" s="65"/>
      <c r="G75" s="65"/>
      <c r="H75" s="236"/>
      <c r="I75" s="236"/>
      <c r="J75" s="65"/>
      <c r="K75" s="66"/>
      <c r="L75" s="66"/>
      <c r="M75" s="66"/>
      <c r="N75" s="66"/>
      <c r="O75" s="66"/>
      <c r="P75" s="66"/>
      <c r="Q75" s="55"/>
      <c r="R75" s="59"/>
      <c r="S75" s="60"/>
      <c r="T75" s="60"/>
      <c r="U75" s="55"/>
    </row>
    <row r="76" spans="1:21" ht="24.75" x14ac:dyDescent="0.3">
      <c r="A76" s="61"/>
      <c r="B76" s="60"/>
      <c r="C76" s="60"/>
      <c r="D76" s="61"/>
      <c r="E76" s="61"/>
      <c r="F76" s="62"/>
      <c r="G76" s="62"/>
      <c r="H76" s="235"/>
      <c r="I76" s="235"/>
      <c r="J76" s="62"/>
      <c r="K76" s="63"/>
      <c r="L76" s="63"/>
      <c r="M76" s="63"/>
      <c r="N76" s="63"/>
      <c r="O76" s="63"/>
      <c r="P76" s="63"/>
      <c r="Q76" s="64"/>
      <c r="R76" s="59"/>
      <c r="S76" s="60"/>
      <c r="T76" s="60"/>
      <c r="U76" s="64"/>
    </row>
    <row r="77" spans="1:21" ht="24.75" x14ac:dyDescent="0.3">
      <c r="A77" s="61"/>
      <c r="B77" s="60"/>
      <c r="C77" s="60"/>
      <c r="D77" s="61"/>
      <c r="E77" s="61"/>
      <c r="F77" s="65"/>
      <c r="G77" s="65"/>
      <c r="H77" s="236"/>
      <c r="I77" s="236"/>
      <c r="J77" s="65"/>
      <c r="K77" s="66"/>
      <c r="L77" s="66"/>
      <c r="M77" s="66"/>
      <c r="N77" s="66"/>
      <c r="O77" s="66"/>
      <c r="P77" s="66"/>
      <c r="Q77" s="55"/>
      <c r="R77" s="59"/>
      <c r="S77" s="60"/>
      <c r="T77" s="60"/>
      <c r="U77" s="55"/>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7" workbookViewId="0">
      <selection activeCell="K8" sqref="K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4"/>
      <c r="B3" s="94"/>
      <c r="C3" s="94"/>
      <c r="D3" s="94"/>
      <c r="E3" s="94"/>
      <c r="F3" s="94"/>
      <c r="G3" s="94"/>
      <c r="H3" s="94"/>
      <c r="I3" s="94"/>
      <c r="J3" s="94"/>
      <c r="K3" s="94"/>
      <c r="L3" s="94"/>
    </row>
    <row r="4" spans="1:12" ht="42" customHeight="1" thickBot="1" x14ac:dyDescent="0.3">
      <c r="A4" s="1065" t="s">
        <v>70</v>
      </c>
      <c r="B4" s="1066"/>
      <c r="C4" s="1066"/>
      <c r="D4" s="1066"/>
      <c r="E4" s="1066"/>
      <c r="F4" s="1066"/>
      <c r="G4" s="1066"/>
      <c r="H4" s="1066"/>
      <c r="I4" s="1066"/>
      <c r="J4" s="1066"/>
      <c r="K4" s="1066"/>
      <c r="L4" s="1066"/>
    </row>
    <row r="5" spans="1:12" ht="24.75" customHeight="1" thickBot="1" x14ac:dyDescent="0.3">
      <c r="A5" s="1070" t="s">
        <v>59</v>
      </c>
      <c r="B5" s="1070"/>
      <c r="C5" s="69"/>
      <c r="D5" s="69"/>
      <c r="E5" s="69"/>
      <c r="F5" s="69"/>
      <c r="G5" s="69"/>
      <c r="H5" s="69"/>
      <c r="I5" s="69"/>
      <c r="J5" s="69"/>
      <c r="K5" s="69"/>
      <c r="L5" s="69"/>
    </row>
    <row r="6" spans="1:12" ht="48" customHeight="1" thickBot="1" x14ac:dyDescent="0.3">
      <c r="A6" s="563" t="s">
        <v>71</v>
      </c>
      <c r="B6" s="564" t="s">
        <v>19</v>
      </c>
      <c r="C6" s="564" t="s">
        <v>92</v>
      </c>
      <c r="D6" s="564" t="s">
        <v>41</v>
      </c>
      <c r="E6" s="564" t="s">
        <v>24</v>
      </c>
      <c r="F6" s="564" t="s">
        <v>362</v>
      </c>
      <c r="G6" s="564" t="s">
        <v>172</v>
      </c>
      <c r="H6" s="564" t="s">
        <v>72</v>
      </c>
      <c r="I6" s="564" t="s">
        <v>73</v>
      </c>
      <c r="J6" s="564" t="s">
        <v>74</v>
      </c>
      <c r="K6" s="564" t="s">
        <v>26</v>
      </c>
      <c r="L6" s="565" t="s">
        <v>44</v>
      </c>
    </row>
    <row r="7" spans="1:12" ht="87" customHeight="1" x14ac:dyDescent="0.25">
      <c r="A7" s="330" t="s">
        <v>75</v>
      </c>
      <c r="B7" s="1067" t="s">
        <v>70</v>
      </c>
      <c r="C7" s="333">
        <v>21196.122001</v>
      </c>
      <c r="D7" s="333">
        <v>10615.530199999999</v>
      </c>
      <c r="E7" s="333">
        <v>4385.2052000000003</v>
      </c>
      <c r="F7" s="345">
        <v>0.41309337521360928</v>
      </c>
      <c r="G7" s="337">
        <v>6230.3249999999989</v>
      </c>
      <c r="H7" s="333">
        <v>3936.8550479999999</v>
      </c>
      <c r="I7" s="331">
        <v>0.37085807056533082</v>
      </c>
      <c r="J7" s="333">
        <v>6678.6751519999998</v>
      </c>
      <c r="K7" s="333">
        <v>590.44914800000004</v>
      </c>
      <c r="L7" s="332">
        <v>5.5621258371060925E-2</v>
      </c>
    </row>
    <row r="8" spans="1:12" ht="107.25" customHeight="1" x14ac:dyDescent="0.25">
      <c r="A8" s="325" t="s">
        <v>76</v>
      </c>
      <c r="B8" s="1068"/>
      <c r="C8" s="334">
        <v>10615.530199999999</v>
      </c>
      <c r="D8" s="334">
        <v>10615.530199999999</v>
      </c>
      <c r="E8" s="335">
        <v>365.53019999999998</v>
      </c>
      <c r="F8" s="346">
        <v>3.4433532109399492E-2</v>
      </c>
      <c r="G8" s="338">
        <v>10250</v>
      </c>
      <c r="H8" s="334">
        <v>63</v>
      </c>
      <c r="I8" s="117">
        <v>5.9347012172788136E-3</v>
      </c>
      <c r="J8" s="334">
        <v>10552.530199999999</v>
      </c>
      <c r="K8" s="334">
        <v>9.9</v>
      </c>
      <c r="L8" s="326">
        <v>9.3259590557238502E-4</v>
      </c>
    </row>
    <row r="9" spans="1:12" ht="48" customHeight="1" x14ac:dyDescent="0.25">
      <c r="A9" s="325" t="s">
        <v>85</v>
      </c>
      <c r="B9" s="1068"/>
      <c r="C9" s="334">
        <v>13028.1507</v>
      </c>
      <c r="D9" s="334">
        <v>13028.1507</v>
      </c>
      <c r="E9" s="334">
        <v>0</v>
      </c>
      <c r="F9" s="346">
        <v>0</v>
      </c>
      <c r="G9" s="338">
        <v>13028.1507</v>
      </c>
      <c r="H9" s="334">
        <v>0</v>
      </c>
      <c r="I9" s="117">
        <v>0</v>
      </c>
      <c r="J9" s="334">
        <v>13028.1507</v>
      </c>
      <c r="K9" s="334">
        <v>0</v>
      </c>
      <c r="L9" s="326">
        <v>0</v>
      </c>
    </row>
    <row r="10" spans="1:12" ht="45" customHeight="1" thickBot="1" x14ac:dyDescent="0.3">
      <c r="A10" s="327" t="s">
        <v>77</v>
      </c>
      <c r="B10" s="1069"/>
      <c r="C10" s="336">
        <v>13993.198899999999</v>
      </c>
      <c r="D10" s="336">
        <v>13993.198899999999</v>
      </c>
      <c r="E10" s="336">
        <v>13854.0302801</v>
      </c>
      <c r="F10" s="347">
        <v>0.99005455286567823</v>
      </c>
      <c r="G10" s="339">
        <v>139.16861989999961</v>
      </c>
      <c r="H10" s="336">
        <v>5963.7643989999997</v>
      </c>
      <c r="I10" s="328">
        <v>0.42619021151768233</v>
      </c>
      <c r="J10" s="336">
        <v>8029.4345009999997</v>
      </c>
      <c r="K10" s="336">
        <v>715.54921966999996</v>
      </c>
      <c r="L10" s="329">
        <v>5.1135499808410499E-2</v>
      </c>
    </row>
    <row r="11" spans="1:12" ht="31.5" customHeight="1" thickBot="1" x14ac:dyDescent="0.3">
      <c r="A11" s="556" t="s">
        <v>60</v>
      </c>
      <c r="B11" s="557"/>
      <c r="C11" s="558">
        <v>58833.001800999991</v>
      </c>
      <c r="D11" s="558">
        <v>48252.41</v>
      </c>
      <c r="E11" s="558">
        <v>18604.765680100001</v>
      </c>
      <c r="F11" s="559">
        <v>0.38557173994210858</v>
      </c>
      <c r="G11" s="560">
        <v>29647.644319900002</v>
      </c>
      <c r="H11" s="558">
        <v>9963.6194469999991</v>
      </c>
      <c r="I11" s="561">
        <v>0.20648957113230196</v>
      </c>
      <c r="J11" s="558">
        <v>38288.790553000006</v>
      </c>
      <c r="K11" s="558">
        <v>1315.89836767</v>
      </c>
      <c r="L11" s="562">
        <v>2.7271142885298368E-2</v>
      </c>
    </row>
    <row r="12" spans="1:12" x14ac:dyDescent="0.25">
      <c r="A12" t="s">
        <v>548</v>
      </c>
    </row>
    <row r="13" spans="1:12" x14ac:dyDescent="0.25">
      <c r="H13" s="1"/>
    </row>
    <row r="15" spans="1:12" x14ac:dyDescent="0.25">
      <c r="H15" s="1"/>
      <c r="J15" s="136"/>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72"/>
      <c r="D1" s="1073"/>
      <c r="E1" s="1073"/>
      <c r="F1" s="1074"/>
      <c r="G1" s="22"/>
      <c r="H1" s="23"/>
      <c r="I1" s="24"/>
      <c r="J1" s="24"/>
      <c r="K1" s="25"/>
      <c r="L1" s="26"/>
      <c r="M1" s="26"/>
      <c r="N1" s="26"/>
      <c r="O1" s="95"/>
      <c r="P1" s="1078" t="s">
        <v>240</v>
      </c>
      <c r="Q1" s="1079"/>
      <c r="R1" s="1080"/>
      <c r="U1" s="96"/>
    </row>
    <row r="2" spans="3:21" s="19" customFormat="1" ht="19.5" customHeight="1" x14ac:dyDescent="0.2">
      <c r="C2" s="1075"/>
      <c r="D2" s="1076"/>
      <c r="E2" s="1076"/>
      <c r="F2" s="1077"/>
      <c r="H2" s="1081" t="s">
        <v>241</v>
      </c>
      <c r="I2" s="1082"/>
      <c r="J2" s="1082"/>
      <c r="K2" s="1082"/>
      <c r="L2" s="1082"/>
      <c r="M2" s="1082"/>
      <c r="N2" s="1082"/>
      <c r="O2" s="1083"/>
      <c r="P2" s="1084" t="s">
        <v>242</v>
      </c>
      <c r="Q2" s="1085"/>
      <c r="R2" s="1086"/>
      <c r="U2" s="96"/>
    </row>
    <row r="3" spans="3:21" s="19" customFormat="1" ht="24" customHeight="1" x14ac:dyDescent="0.2">
      <c r="C3" s="1075"/>
      <c r="D3" s="1076"/>
      <c r="E3" s="1076"/>
      <c r="F3" s="1077"/>
      <c r="H3" s="1081" t="s">
        <v>243</v>
      </c>
      <c r="I3" s="1082"/>
      <c r="J3" s="1082"/>
      <c r="K3" s="1082"/>
      <c r="L3" s="1082"/>
      <c r="M3" s="1082"/>
      <c r="N3" s="1082"/>
      <c r="O3" s="1083"/>
      <c r="P3" s="1084"/>
      <c r="Q3" s="1085"/>
      <c r="R3" s="1086"/>
      <c r="U3" s="96"/>
    </row>
    <row r="4" spans="3:21" s="19" customFormat="1" ht="15" customHeight="1" x14ac:dyDescent="0.2">
      <c r="C4" s="1075"/>
      <c r="D4" s="1076"/>
      <c r="E4" s="1076"/>
      <c r="F4" s="1077"/>
      <c r="H4" s="1081" t="s">
        <v>244</v>
      </c>
      <c r="I4" s="1082"/>
      <c r="J4" s="1082"/>
      <c r="K4" s="1082"/>
      <c r="L4" s="1082"/>
      <c r="M4" s="1082"/>
      <c r="N4" s="1082"/>
      <c r="O4" s="1083"/>
      <c r="P4" s="1084" t="s">
        <v>245</v>
      </c>
      <c r="Q4" s="1085"/>
      <c r="R4" s="1086"/>
      <c r="U4" s="96"/>
    </row>
    <row r="5" spans="3:21" s="19" customFormat="1" ht="15" customHeight="1" x14ac:dyDescent="0.2">
      <c r="C5" s="1075"/>
      <c r="D5" s="1076"/>
      <c r="E5" s="1076"/>
      <c r="F5" s="1077"/>
      <c r="H5" s="1081" t="s">
        <v>246</v>
      </c>
      <c r="I5" s="1082"/>
      <c r="J5" s="1082"/>
      <c r="K5" s="1082"/>
      <c r="L5" s="1082"/>
      <c r="M5" s="1082"/>
      <c r="N5" s="1082"/>
      <c r="O5" s="1083"/>
      <c r="P5" s="1084"/>
      <c r="Q5" s="1085"/>
      <c r="R5" s="1086"/>
      <c r="U5" s="96"/>
    </row>
    <row r="6" spans="3:21" s="19" customFormat="1" ht="15" customHeight="1" x14ac:dyDescent="0.2">
      <c r="C6" s="1075"/>
      <c r="D6" s="1076"/>
      <c r="E6" s="1076"/>
      <c r="F6" s="1077"/>
      <c r="H6" s="1081" t="s">
        <v>247</v>
      </c>
      <c r="I6" s="1082"/>
      <c r="J6" s="1082"/>
      <c r="K6" s="1082"/>
      <c r="L6" s="1082"/>
      <c r="M6" s="1082"/>
      <c r="N6" s="1082"/>
      <c r="O6" s="1083"/>
      <c r="P6" s="1084"/>
      <c r="Q6" s="1085"/>
      <c r="R6" s="1086"/>
      <c r="U6" s="96"/>
    </row>
    <row r="7" spans="3:21" s="19" customFormat="1" ht="16.5" customHeight="1" thickBot="1" x14ac:dyDescent="0.25">
      <c r="C7" s="1075"/>
      <c r="D7" s="1076"/>
      <c r="E7" s="1076"/>
      <c r="F7" s="1077"/>
      <c r="H7" s="43">
        <v>1000000</v>
      </c>
      <c r="I7" s="27"/>
      <c r="J7" s="27"/>
      <c r="K7" s="28"/>
      <c r="L7" s="27"/>
      <c r="M7" s="27"/>
      <c r="N7" s="27"/>
      <c r="O7" s="29">
        <v>1000000</v>
      </c>
      <c r="P7" s="1087"/>
      <c r="Q7" s="1088"/>
      <c r="R7" s="1089"/>
      <c r="U7" s="96"/>
    </row>
    <row r="8" spans="3:21" s="19" customFormat="1" ht="16.5" customHeight="1" thickBot="1" x14ac:dyDescent="0.25">
      <c r="C8" s="1090" t="s">
        <v>248</v>
      </c>
      <c r="D8" s="1091"/>
      <c r="E8" s="1091"/>
      <c r="F8" s="1092"/>
      <c r="G8" s="22"/>
      <c r="H8" s="1093" t="s">
        <v>412</v>
      </c>
      <c r="I8" s="1094"/>
      <c r="J8" s="1094"/>
      <c r="K8" s="1094"/>
      <c r="L8" s="1094"/>
      <c r="M8" s="1094"/>
      <c r="N8" s="1094"/>
      <c r="O8" s="1094"/>
      <c r="P8" s="1094"/>
      <c r="Q8" s="1094"/>
      <c r="R8" s="1095"/>
      <c r="U8" s="96"/>
    </row>
    <row r="9" spans="3:21" s="19" customFormat="1" ht="26.25" customHeight="1" thickBot="1" x14ac:dyDescent="0.25">
      <c r="C9" s="1096" t="s">
        <v>249</v>
      </c>
      <c r="D9" s="1097"/>
      <c r="E9" s="1097"/>
      <c r="F9" s="1097"/>
      <c r="G9" s="1097"/>
      <c r="H9" s="1097"/>
      <c r="I9" s="1097"/>
      <c r="J9" s="1097"/>
      <c r="K9" s="1097"/>
      <c r="L9" s="1097"/>
      <c r="M9" s="1097"/>
      <c r="N9" s="1097"/>
      <c r="O9" s="1097"/>
      <c r="P9" s="1097"/>
      <c r="Q9" s="1097"/>
      <c r="R9" s="1098"/>
      <c r="U9" s="96"/>
    </row>
    <row r="10" spans="3:21" s="19" customFormat="1" ht="48" customHeight="1" thickBot="1" x14ac:dyDescent="0.25">
      <c r="C10" s="209" t="s">
        <v>19</v>
      </c>
      <c r="D10" s="210" t="s">
        <v>279</v>
      </c>
      <c r="E10" s="352" t="s">
        <v>20</v>
      </c>
      <c r="F10" s="211" t="s">
        <v>94</v>
      </c>
      <c r="G10" s="211" t="s">
        <v>250</v>
      </c>
      <c r="H10" s="211" t="s">
        <v>24</v>
      </c>
      <c r="I10" s="211" t="s">
        <v>251</v>
      </c>
      <c r="J10" s="211" t="s">
        <v>22</v>
      </c>
      <c r="K10" s="211" t="s">
        <v>252</v>
      </c>
      <c r="L10" s="212" t="s">
        <v>25</v>
      </c>
      <c r="M10" s="212" t="s">
        <v>253</v>
      </c>
      <c r="N10" s="212" t="s">
        <v>254</v>
      </c>
      <c r="O10" s="213" t="s">
        <v>255</v>
      </c>
      <c r="P10" s="213" t="s">
        <v>256</v>
      </c>
      <c r="Q10" s="213" t="s">
        <v>257</v>
      </c>
      <c r="R10" s="214" t="s">
        <v>258</v>
      </c>
      <c r="U10" s="96"/>
    </row>
    <row r="11" spans="3:21" s="19" customFormat="1" ht="36" customHeight="1" x14ac:dyDescent="0.2">
      <c r="C11" s="138" t="s">
        <v>46</v>
      </c>
      <c r="D11" s="529"/>
      <c r="E11" s="529"/>
      <c r="F11" s="530"/>
      <c r="G11" s="531"/>
      <c r="H11" s="530"/>
      <c r="I11" s="530"/>
      <c r="J11" s="530"/>
      <c r="K11" s="530"/>
      <c r="L11" s="530"/>
      <c r="M11" s="532"/>
      <c r="N11" s="533"/>
      <c r="O11" s="534"/>
      <c r="P11" s="535"/>
      <c r="Q11" s="535"/>
      <c r="R11" s="534"/>
      <c r="S11" s="19">
        <v>1000000</v>
      </c>
      <c r="U11" s="96"/>
    </row>
    <row r="12" spans="3:21" s="19" customFormat="1" ht="45.75" customHeight="1" x14ac:dyDescent="0.2">
      <c r="C12" s="1102" t="s">
        <v>167</v>
      </c>
      <c r="D12" s="528" t="s">
        <v>264</v>
      </c>
      <c r="E12" s="397">
        <v>0</v>
      </c>
      <c r="F12" s="397">
        <v>0</v>
      </c>
      <c r="G12" s="397">
        <v>0</v>
      </c>
      <c r="H12" s="397">
        <v>0</v>
      </c>
      <c r="I12" s="299"/>
      <c r="J12" s="299"/>
      <c r="K12" s="43">
        <f>+F12-H12</f>
        <v>0</v>
      </c>
      <c r="L12" s="582">
        <v>0</v>
      </c>
      <c r="M12" s="300"/>
      <c r="N12" s="300"/>
      <c r="O12" s="301">
        <f>+IF(ISERROR(L12/F12),0,L12/F12)</f>
        <v>0</v>
      </c>
      <c r="P12" s="187">
        <f>+F12-L12</f>
        <v>0</v>
      </c>
      <c r="Q12" s="187">
        <v>0</v>
      </c>
      <c r="R12" s="306">
        <f>+IF(ISERROR(Q12/F12),0,Q12/F12)</f>
        <v>0</v>
      </c>
      <c r="U12" s="96"/>
    </row>
    <row r="13" spans="3:21" s="19" customFormat="1" ht="45.75" customHeight="1" x14ac:dyDescent="0.2">
      <c r="C13" s="1103"/>
      <c r="D13" s="528" t="s">
        <v>280</v>
      </c>
      <c r="E13" s="397">
        <v>0</v>
      </c>
      <c r="F13" s="397">
        <v>0</v>
      </c>
      <c r="G13" s="397">
        <v>0</v>
      </c>
      <c r="H13" s="397">
        <v>0</v>
      </c>
      <c r="I13" s="299"/>
      <c r="J13" s="299"/>
      <c r="K13" s="43">
        <f t="shared" ref="K13:K16" si="0">+F13-H13</f>
        <v>0</v>
      </c>
      <c r="L13" s="582">
        <v>0</v>
      </c>
      <c r="M13" s="300"/>
      <c r="N13" s="300"/>
      <c r="O13" s="301">
        <f>+IF(ISERROR(L13/F13),0,L13/F13)</f>
        <v>0</v>
      </c>
      <c r="P13" s="187">
        <f>+F13-L13</f>
        <v>0</v>
      </c>
      <c r="Q13" s="187">
        <v>0</v>
      </c>
      <c r="R13" s="306">
        <f>+IF(ISERROR(Q13/F13),0,Q13/F13)</f>
        <v>0</v>
      </c>
      <c r="U13" s="96"/>
    </row>
    <row r="14" spans="3:21" s="19" customFormat="1" ht="45.75" customHeight="1" x14ac:dyDescent="0.2">
      <c r="C14" s="1104"/>
      <c r="D14" s="528" t="s">
        <v>178</v>
      </c>
      <c r="E14" s="299">
        <v>0</v>
      </c>
      <c r="F14" s="397">
        <v>0</v>
      </c>
      <c r="G14" s="397">
        <v>0</v>
      </c>
      <c r="H14" s="397">
        <v>0</v>
      </c>
      <c r="I14" s="299"/>
      <c r="J14" s="299"/>
      <c r="K14" s="43">
        <f t="shared" si="0"/>
        <v>0</v>
      </c>
      <c r="L14" s="582">
        <v>0</v>
      </c>
      <c r="M14" s="300"/>
      <c r="N14" s="300"/>
      <c r="O14" s="301">
        <f>+IF(ISERROR(L14/F14),0,L14/F14)</f>
        <v>0</v>
      </c>
      <c r="P14" s="187">
        <v>0</v>
      </c>
      <c r="Q14" s="187">
        <v>0</v>
      </c>
      <c r="R14" s="306">
        <f>+IF(ISERROR(Q14/F14),0,Q14/F14)</f>
        <v>0</v>
      </c>
      <c r="U14" s="96"/>
    </row>
    <row r="15" spans="3:21" s="19" customFormat="1" ht="38.25" customHeight="1" x14ac:dyDescent="0.2">
      <c r="C15" s="97" t="s">
        <v>67</v>
      </c>
      <c r="D15" s="527"/>
      <c r="E15" s="303">
        <v>0</v>
      </c>
      <c r="F15" s="303">
        <v>0</v>
      </c>
      <c r="G15" s="302">
        <v>0</v>
      </c>
      <c r="H15" s="303"/>
      <c r="I15" s="303"/>
      <c r="J15" s="303"/>
      <c r="K15" s="43">
        <f t="shared" si="0"/>
        <v>0</v>
      </c>
      <c r="L15" s="582">
        <v>0</v>
      </c>
      <c r="M15" s="304"/>
      <c r="N15" s="305"/>
      <c r="O15" s="306"/>
      <c r="P15" s="299"/>
      <c r="Q15" s="299">
        <v>0</v>
      </c>
      <c r="R15" s="306"/>
      <c r="U15" s="96"/>
    </row>
    <row r="16" spans="3:21" s="19" customFormat="1" ht="54" customHeight="1" thickBot="1" x14ac:dyDescent="0.25">
      <c r="C16" s="44" t="s">
        <v>259</v>
      </c>
      <c r="D16" s="521"/>
      <c r="E16" s="522">
        <v>0</v>
      </c>
      <c r="F16" s="522">
        <f>+F12+F13+F14</f>
        <v>0</v>
      </c>
      <c r="G16" s="522">
        <f>+G12+G13+G14</f>
        <v>0</v>
      </c>
      <c r="H16" s="522">
        <f>+H12+H13+H14</f>
        <v>0</v>
      </c>
      <c r="I16" s="522"/>
      <c r="J16" s="522"/>
      <c r="K16" s="43">
        <f t="shared" si="0"/>
        <v>0</v>
      </c>
      <c r="L16" s="583">
        <f t="shared" ref="L16" si="1">SUM(L12:L15)</f>
        <v>0</v>
      </c>
      <c r="M16" s="523"/>
      <c r="N16" s="523"/>
      <c r="O16" s="524">
        <f>+IF(ISERROR(L16/F16),0,L16/F16)</f>
        <v>0</v>
      </c>
      <c r="P16" s="525" t="s">
        <v>503</v>
      </c>
      <c r="Q16" s="525">
        <v>0</v>
      </c>
      <c r="R16" s="526">
        <v>0</v>
      </c>
      <c r="U16" s="96"/>
    </row>
    <row r="17" spans="3:25" s="19" customFormat="1" ht="5.25" hidden="1" customHeight="1" x14ac:dyDescent="0.2">
      <c r="C17" s="191" t="s">
        <v>259</v>
      </c>
      <c r="D17" s="192"/>
      <c r="E17" s="192"/>
      <c r="F17" s="193">
        <v>0</v>
      </c>
      <c r="G17" s="193">
        <v>248847.70388248999</v>
      </c>
      <c r="H17" s="194">
        <v>0</v>
      </c>
      <c r="I17" s="195">
        <v>0</v>
      </c>
      <c r="J17" s="195" t="e">
        <f>SUMIF([3]base!$G$5:$AD$76,"C",[3]base!$V$5:$V$76)</f>
        <v>#VALUE!</v>
      </c>
      <c r="K17" s="194">
        <f>(+F17-(I17+H17))/1000000</f>
        <v>0</v>
      </c>
      <c r="L17" s="195">
        <f>+L12+L13</f>
        <v>0</v>
      </c>
      <c r="M17" s="196">
        <f>+L17-Q17</f>
        <v>0</v>
      </c>
      <c r="N17" s="197" t="e">
        <f>+M17/(F17-I17)</f>
        <v>#DIV/0!</v>
      </c>
      <c r="O17" s="198">
        <v>0</v>
      </c>
      <c r="P17" s="199">
        <v>0</v>
      </c>
      <c r="Q17" s="200">
        <f>+Q12</f>
        <v>0</v>
      </c>
      <c r="R17" s="201">
        <v>0</v>
      </c>
      <c r="U17" s="96"/>
    </row>
    <row r="18" spans="3:25" s="7" customFormat="1" ht="41.25" customHeight="1" thickBot="1" x14ac:dyDescent="0.25">
      <c r="C18" s="1100" t="s">
        <v>69</v>
      </c>
      <c r="D18" s="1101"/>
      <c r="E18" s="202">
        <f>+E16</f>
        <v>0</v>
      </c>
      <c r="F18" s="202">
        <f>+F16</f>
        <v>0</v>
      </c>
      <c r="G18" s="202">
        <f>+G12+G13+G14</f>
        <v>0</v>
      </c>
      <c r="H18" s="202">
        <f>+H16</f>
        <v>0</v>
      </c>
      <c r="I18" s="202">
        <f>+I12+I13+I14</f>
        <v>0</v>
      </c>
      <c r="J18" s="202">
        <f>+J12+J13+J14</f>
        <v>0</v>
      </c>
      <c r="K18" s="202">
        <f>+K12+K13+K14</f>
        <v>0</v>
      </c>
      <c r="L18" s="202">
        <f>+L12+L13+L14</f>
        <v>0</v>
      </c>
      <c r="M18" s="203">
        <f>+L18-Q18</f>
        <v>0</v>
      </c>
      <c r="N18" s="239" t="e">
        <f>+M18/(F18-I18)</f>
        <v>#DIV/0!</v>
      </c>
      <c r="O18" s="204">
        <f>+IF(ISERROR(L18/F18),0,L18/F18)</f>
        <v>0</v>
      </c>
      <c r="P18" s="205">
        <f>+P12+P13+P14</f>
        <v>0</v>
      </c>
      <c r="Q18" s="206">
        <f>+Q12+Q13+Q14</f>
        <v>0</v>
      </c>
      <c r="R18" s="207">
        <f>+IF(ISERROR(Q18/F18),0,Q18/F18)</f>
        <v>0</v>
      </c>
      <c r="T18" s="19"/>
      <c r="U18" s="98"/>
    </row>
    <row r="19" spans="3:25" s="7" customFormat="1" ht="23.25" customHeight="1" x14ac:dyDescent="0.2">
      <c r="C19" s="30"/>
      <c r="D19" s="272">
        <v>1000000</v>
      </c>
      <c r="E19" s="272"/>
      <c r="F19" s="208"/>
      <c r="G19" s="31"/>
      <c r="H19" s="99"/>
      <c r="I19" s="99"/>
      <c r="J19" s="31"/>
      <c r="K19" s="31"/>
      <c r="L19" s="99"/>
      <c r="M19" s="99"/>
      <c r="N19" s="100"/>
      <c r="O19" s="32"/>
      <c r="P19" s="101"/>
      <c r="Q19" s="102"/>
      <c r="R19" s="33"/>
      <c r="T19" s="19"/>
      <c r="U19" s="98"/>
    </row>
    <row r="20" spans="3:25" s="7" customFormat="1" ht="23.25" customHeight="1" x14ac:dyDescent="0.25">
      <c r="C20" s="1099"/>
      <c r="D20" s="1099"/>
      <c r="E20" s="1099"/>
      <c r="F20" s="1099"/>
      <c r="G20" s="1099"/>
      <c r="H20" s="1099"/>
      <c r="I20" s="1099"/>
      <c r="J20" s="1099"/>
      <c r="K20" s="1099"/>
      <c r="L20" s="1099"/>
      <c r="M20" s="1099"/>
      <c r="N20" s="1099"/>
      <c r="O20" s="1099"/>
      <c r="P20" s="1099"/>
      <c r="Q20" s="1099"/>
      <c r="R20" s="33"/>
      <c r="T20" s="19"/>
      <c r="U20" s="103"/>
      <c r="V20" s="104"/>
    </row>
    <row r="21" spans="3:25" s="7" customFormat="1" ht="49.5" customHeight="1" x14ac:dyDescent="0.25">
      <c r="C21" s="1071"/>
      <c r="D21" s="1071"/>
      <c r="E21" s="1071"/>
      <c r="F21" s="1071"/>
      <c r="G21" s="1071"/>
      <c r="H21" s="1071"/>
      <c r="I21" s="1071"/>
      <c r="J21" s="1071"/>
      <c r="K21" s="1071"/>
      <c r="L21" s="1071"/>
      <c r="M21" s="1071"/>
      <c r="N21" s="1071"/>
      <c r="O21" s="1071"/>
      <c r="P21" s="1071"/>
      <c r="Q21" s="1071"/>
      <c r="R21" s="1071"/>
      <c r="T21" s="19"/>
      <c r="U21" s="103"/>
      <c r="V21" s="104"/>
    </row>
    <row r="22" spans="3:25" s="7" customFormat="1" ht="54.75" customHeight="1" x14ac:dyDescent="0.25">
      <c r="C22" s="1099"/>
      <c r="D22" s="1099"/>
      <c r="E22" s="1099"/>
      <c r="F22" s="1099"/>
      <c r="G22" s="1099"/>
      <c r="H22" s="1099"/>
      <c r="I22" s="1099"/>
      <c r="J22" s="1099"/>
      <c r="K22" s="1099"/>
      <c r="L22" s="1099"/>
      <c r="M22" s="1099"/>
      <c r="N22" s="1099"/>
      <c r="O22" s="1099"/>
      <c r="P22" s="1099"/>
      <c r="Q22" s="1099"/>
      <c r="R22" s="33"/>
      <c r="T22" s="19"/>
      <c r="U22" s="103"/>
      <c r="V22" s="104"/>
    </row>
    <row r="23" spans="3:25" s="7" customFormat="1" ht="31.5" customHeight="1" x14ac:dyDescent="0.25">
      <c r="C23" s="1099"/>
      <c r="D23" s="1099"/>
      <c r="E23" s="1099"/>
      <c r="F23" s="1099"/>
      <c r="G23" s="1099"/>
      <c r="H23" s="1099"/>
      <c r="I23" s="1099"/>
      <c r="J23" s="1099"/>
      <c r="K23" s="1099"/>
      <c r="L23" s="1099"/>
      <c r="M23" s="1099"/>
      <c r="N23" s="1099"/>
      <c r="O23" s="1099"/>
      <c r="P23" s="1099"/>
      <c r="Q23" s="1099"/>
      <c r="R23" s="1099"/>
      <c r="T23" s="19"/>
      <c r="U23" s="103"/>
      <c r="V23" s="104"/>
    </row>
    <row r="24" spans="3:25" s="7" customFormat="1" ht="38.25" hidden="1" customHeight="1" x14ac:dyDescent="0.25">
      <c r="T24" s="19"/>
      <c r="U24" s="103"/>
      <c r="V24" s="104"/>
    </row>
    <row r="25" spans="3:25" s="7" customFormat="1" ht="31.5" hidden="1" customHeight="1" thickBot="1" x14ac:dyDescent="0.3">
      <c r="C25" s="7" t="s">
        <v>260</v>
      </c>
      <c r="K25" s="34"/>
      <c r="M25" s="42"/>
      <c r="N25" s="42"/>
      <c r="O25" s="42"/>
      <c r="P25" s="42"/>
      <c r="Q25" s="42"/>
      <c r="R25" s="42"/>
      <c r="T25" s="19"/>
      <c r="U25" s="103"/>
      <c r="V25" s="104"/>
    </row>
    <row r="26" spans="3:25" s="7" customFormat="1" ht="31.5" hidden="1" customHeight="1" x14ac:dyDescent="0.2">
      <c r="C26" s="1109" t="s">
        <v>261</v>
      </c>
      <c r="D26" s="1110"/>
      <c r="E26" s="1110"/>
      <c r="F26" s="1111"/>
      <c r="G26" s="13"/>
      <c r="H26" s="1112" t="s">
        <v>262</v>
      </c>
      <c r="I26" s="1113"/>
      <c r="J26" s="1113"/>
      <c r="K26" s="1114"/>
      <c r="L26" s="1114"/>
      <c r="M26" s="1114"/>
      <c r="N26" s="1114"/>
      <c r="O26" s="1114"/>
      <c r="P26" s="1115"/>
      <c r="Q26" s="14" t="s">
        <v>263</v>
      </c>
      <c r="R26" s="42"/>
      <c r="U26" s="98"/>
    </row>
    <row r="27" spans="3:25" s="7" customFormat="1" ht="15.75" hidden="1" x14ac:dyDescent="0.25">
      <c r="C27" s="1116" t="s">
        <v>264</v>
      </c>
      <c r="D27" s="1117"/>
      <c r="E27" s="1117"/>
      <c r="F27" s="1118"/>
      <c r="G27" s="15"/>
      <c r="H27" s="1122" t="s">
        <v>265</v>
      </c>
      <c r="I27" s="1123"/>
      <c r="J27" s="1123"/>
      <c r="K27" s="1124"/>
      <c r="L27" s="1124"/>
      <c r="M27" s="1124"/>
      <c r="N27" s="1124"/>
      <c r="O27" s="1124"/>
      <c r="P27" s="1125"/>
      <c r="Q27" s="105">
        <v>1000000000</v>
      </c>
      <c r="R27" s="42"/>
      <c r="T27" s="106"/>
      <c r="U27" s="103"/>
      <c r="V27" s="104"/>
      <c r="Y27" s="35"/>
    </row>
    <row r="28" spans="3:25" s="7" customFormat="1" ht="15.75" hidden="1" x14ac:dyDescent="0.25">
      <c r="C28" s="1119"/>
      <c r="D28" s="1120"/>
      <c r="E28" s="1120"/>
      <c r="F28" s="1121"/>
      <c r="G28" s="16"/>
      <c r="H28" s="1126" t="s">
        <v>147</v>
      </c>
      <c r="I28" s="1127"/>
      <c r="J28" s="1127"/>
      <c r="K28" s="1128"/>
      <c r="L28" s="1128"/>
      <c r="M28" s="1128"/>
      <c r="N28" s="1128"/>
      <c r="O28" s="1128"/>
      <c r="P28" s="1129"/>
      <c r="Q28" s="107">
        <v>3605000000</v>
      </c>
      <c r="R28" s="42"/>
      <c r="T28" s="106"/>
      <c r="U28" s="103"/>
      <c r="V28" s="104"/>
      <c r="Y28" s="35"/>
    </row>
    <row r="29" spans="3:25" s="7" customFormat="1" ht="15.75" hidden="1" x14ac:dyDescent="0.25">
      <c r="C29" s="1119"/>
      <c r="D29" s="1120"/>
      <c r="E29" s="1120"/>
      <c r="F29" s="1121"/>
      <c r="G29" s="16"/>
      <c r="H29" s="1105" t="s">
        <v>266</v>
      </c>
      <c r="I29" s="1106"/>
      <c r="J29" s="1106"/>
      <c r="K29" s="1107"/>
      <c r="L29" s="1107"/>
      <c r="M29" s="1107"/>
      <c r="N29" s="1107"/>
      <c r="O29" s="1107"/>
      <c r="P29" s="1108"/>
      <c r="Q29" s="108">
        <v>300000000</v>
      </c>
      <c r="R29" s="42"/>
      <c r="T29" s="106"/>
      <c r="U29" s="103"/>
      <c r="V29" s="104"/>
      <c r="Y29" s="35"/>
    </row>
    <row r="30" spans="3:25" s="7" customFormat="1" ht="15.75" hidden="1" x14ac:dyDescent="0.25">
      <c r="C30" s="1119" t="s">
        <v>267</v>
      </c>
      <c r="D30" s="1120"/>
      <c r="E30" s="1120"/>
      <c r="F30" s="1121"/>
      <c r="G30" s="17"/>
      <c r="H30" s="1105" t="s">
        <v>160</v>
      </c>
      <c r="I30" s="1106"/>
      <c r="J30" s="1106"/>
      <c r="K30" s="1107"/>
      <c r="L30" s="1107"/>
      <c r="M30" s="1107"/>
      <c r="N30" s="1107"/>
      <c r="O30" s="1107"/>
      <c r="P30" s="1108"/>
      <c r="Q30" s="107">
        <v>200000000</v>
      </c>
      <c r="R30" s="42"/>
      <c r="T30" s="106"/>
      <c r="U30" s="103"/>
      <c r="V30" s="104"/>
      <c r="Y30" s="35"/>
    </row>
    <row r="31" spans="3:25" s="7" customFormat="1" hidden="1" x14ac:dyDescent="0.25">
      <c r="C31" s="1119" t="s">
        <v>268</v>
      </c>
      <c r="D31" s="1120"/>
      <c r="E31" s="1120"/>
      <c r="F31" s="1121"/>
      <c r="G31" s="16"/>
      <c r="H31" s="1105" t="s">
        <v>269</v>
      </c>
      <c r="I31" s="1106"/>
      <c r="J31" s="1106"/>
      <c r="K31" s="1107"/>
      <c r="L31" s="1107"/>
      <c r="M31" s="1107"/>
      <c r="N31" s="1107"/>
      <c r="O31" s="1107"/>
      <c r="P31" s="1108"/>
      <c r="Q31" s="108">
        <v>300000000</v>
      </c>
      <c r="T31" s="106"/>
      <c r="U31" s="103"/>
      <c r="V31" s="104"/>
      <c r="Y31" s="35"/>
    </row>
    <row r="32" spans="3:25" s="7" customFormat="1" hidden="1" x14ac:dyDescent="0.25">
      <c r="C32" s="1119"/>
      <c r="D32" s="1120"/>
      <c r="E32" s="1120"/>
      <c r="F32" s="1121"/>
      <c r="G32" s="16"/>
      <c r="H32" s="1105" t="s">
        <v>270</v>
      </c>
      <c r="I32" s="1106"/>
      <c r="J32" s="1106"/>
      <c r="K32" s="1107"/>
      <c r="L32" s="1107"/>
      <c r="M32" s="1107"/>
      <c r="N32" s="1107"/>
      <c r="O32" s="1107"/>
      <c r="P32" s="1108"/>
      <c r="Q32" s="108">
        <v>2200000000</v>
      </c>
      <c r="R32" s="19"/>
      <c r="T32" s="106"/>
      <c r="U32" s="103"/>
      <c r="V32" s="104"/>
      <c r="Y32" s="35"/>
    </row>
    <row r="33" spans="3:25" s="7" customFormat="1" hidden="1" x14ac:dyDescent="0.25">
      <c r="C33" s="1119" t="s">
        <v>271</v>
      </c>
      <c r="D33" s="1120"/>
      <c r="E33" s="1120"/>
      <c r="F33" s="1121"/>
      <c r="G33" s="16"/>
      <c r="H33" s="1105" t="s">
        <v>148</v>
      </c>
      <c r="I33" s="1106"/>
      <c r="J33" s="1106"/>
      <c r="K33" s="1107"/>
      <c r="L33" s="1107"/>
      <c r="M33" s="1107"/>
      <c r="N33" s="1107"/>
      <c r="O33" s="1107"/>
      <c r="P33" s="1108"/>
      <c r="Q33" s="108">
        <v>1160000000</v>
      </c>
      <c r="R33" s="19"/>
      <c r="T33" s="106"/>
      <c r="U33" s="103"/>
      <c r="V33" s="104"/>
      <c r="Y33" s="35"/>
    </row>
    <row r="34" spans="3:25" s="7" customFormat="1" hidden="1" x14ac:dyDescent="0.25">
      <c r="C34" s="1119"/>
      <c r="D34" s="1120"/>
      <c r="E34" s="1120"/>
      <c r="F34" s="1121"/>
      <c r="G34" s="16"/>
      <c r="H34" s="1105" t="s">
        <v>145</v>
      </c>
      <c r="I34" s="1106"/>
      <c r="J34" s="1106"/>
      <c r="K34" s="1107"/>
      <c r="L34" s="1107"/>
      <c r="M34" s="1107"/>
      <c r="N34" s="1107"/>
      <c r="O34" s="1107"/>
      <c r="P34" s="1108"/>
      <c r="Q34" s="108">
        <v>30461434</v>
      </c>
      <c r="R34" s="19"/>
      <c r="T34" s="106"/>
      <c r="U34" s="103"/>
      <c r="V34" s="104"/>
      <c r="Y34" s="35"/>
    </row>
    <row r="35" spans="3:25" s="7" customFormat="1" hidden="1" x14ac:dyDescent="0.25">
      <c r="C35" s="1137" t="s">
        <v>272</v>
      </c>
      <c r="D35" s="1137"/>
      <c r="E35" s="1137"/>
      <c r="F35" s="1138"/>
      <c r="G35" s="18"/>
      <c r="H35" s="1105" t="s">
        <v>154</v>
      </c>
      <c r="I35" s="1106"/>
      <c r="J35" s="1106"/>
      <c r="K35" s="1107"/>
      <c r="L35" s="1107"/>
      <c r="M35" s="1107"/>
      <c r="N35" s="1107"/>
      <c r="O35" s="1107"/>
      <c r="P35" s="1108"/>
      <c r="Q35" s="108">
        <v>1962993187</v>
      </c>
      <c r="R35" s="36"/>
      <c r="T35" s="106"/>
      <c r="U35" s="103"/>
      <c r="V35" s="104"/>
      <c r="Y35" s="35"/>
    </row>
    <row r="36" spans="3:25" s="7" customFormat="1" hidden="1" x14ac:dyDescent="0.25">
      <c r="C36" s="1139"/>
      <c r="D36" s="1139"/>
      <c r="E36" s="1139"/>
      <c r="F36" s="1140"/>
      <c r="G36" s="18"/>
      <c r="H36" s="1105" t="s">
        <v>156</v>
      </c>
      <c r="I36" s="1106"/>
      <c r="J36" s="1106"/>
      <c r="K36" s="1107"/>
      <c r="L36" s="1107"/>
      <c r="M36" s="1107"/>
      <c r="N36" s="1107"/>
      <c r="O36" s="1107"/>
      <c r="P36" s="1108"/>
      <c r="Q36" s="108">
        <v>300000000</v>
      </c>
      <c r="R36" s="36"/>
      <c r="T36" s="106"/>
      <c r="U36" s="103"/>
      <c r="V36" s="104"/>
      <c r="Y36" s="35"/>
    </row>
    <row r="37" spans="3:25" s="7" customFormat="1" ht="15.75" hidden="1" thickBot="1" x14ac:dyDescent="0.3">
      <c r="C37" s="1141"/>
      <c r="D37" s="1141"/>
      <c r="E37" s="1141"/>
      <c r="F37" s="1142"/>
      <c r="G37" s="37"/>
      <c r="H37" s="1143" t="s">
        <v>150</v>
      </c>
      <c r="I37" s="1144"/>
      <c r="J37" s="1144"/>
      <c r="K37" s="1145"/>
      <c r="L37" s="1145"/>
      <c r="M37" s="1145"/>
      <c r="N37" s="1145"/>
      <c r="O37" s="1145"/>
      <c r="P37" s="1146"/>
      <c r="Q37" s="108">
        <v>311484467</v>
      </c>
      <c r="R37" s="36"/>
      <c r="T37" s="106"/>
      <c r="U37" s="103"/>
      <c r="V37" s="104"/>
      <c r="Y37" s="35"/>
    </row>
    <row r="38" spans="3:25" s="7" customFormat="1" hidden="1" x14ac:dyDescent="0.25">
      <c r="C38" s="1136" t="s">
        <v>273</v>
      </c>
      <c r="D38" s="1136"/>
      <c r="E38" s="1136"/>
      <c r="F38" s="1136"/>
      <c r="G38" s="37"/>
      <c r="H38" s="1105" t="s">
        <v>149</v>
      </c>
      <c r="I38" s="1106"/>
      <c r="J38" s="1106"/>
      <c r="K38" s="1107"/>
      <c r="L38" s="1107"/>
      <c r="M38" s="1107"/>
      <c r="N38" s="1107"/>
      <c r="O38" s="1107"/>
      <c r="P38" s="1108"/>
      <c r="Q38" s="108">
        <v>31685384000</v>
      </c>
      <c r="R38" s="36"/>
      <c r="T38" s="106"/>
      <c r="U38" s="103"/>
      <c r="V38" s="104"/>
      <c r="Y38" s="35"/>
    </row>
    <row r="39" spans="3:25" s="7" customFormat="1" ht="27" hidden="1" customHeight="1" x14ac:dyDescent="0.25">
      <c r="C39" s="1116" t="s">
        <v>274</v>
      </c>
      <c r="D39" s="1117"/>
      <c r="E39" s="1117"/>
      <c r="F39" s="1118"/>
      <c r="G39" s="17"/>
      <c r="H39" s="1105" t="s">
        <v>152</v>
      </c>
      <c r="I39" s="1106"/>
      <c r="J39" s="1106"/>
      <c r="K39" s="1107"/>
      <c r="L39" s="1107"/>
      <c r="M39" s="1107"/>
      <c r="N39" s="1107"/>
      <c r="O39" s="1107"/>
      <c r="P39" s="1108"/>
      <c r="Q39" s="108">
        <v>5004999999</v>
      </c>
      <c r="R39" s="19"/>
      <c r="T39" s="106"/>
      <c r="U39" s="103"/>
      <c r="V39" s="104"/>
      <c r="Y39" s="35"/>
    </row>
    <row r="40" spans="3:25" s="7" customFormat="1" hidden="1" x14ac:dyDescent="0.25">
      <c r="C40" s="1119" t="s">
        <v>178</v>
      </c>
      <c r="D40" s="1120"/>
      <c r="E40" s="1120"/>
      <c r="F40" s="1121"/>
      <c r="G40" s="17"/>
      <c r="H40" s="1105" t="s">
        <v>166</v>
      </c>
      <c r="I40" s="1106"/>
      <c r="J40" s="1106"/>
      <c r="K40" s="1107"/>
      <c r="L40" s="1107"/>
      <c r="M40" s="1107"/>
      <c r="N40" s="1107"/>
      <c r="O40" s="1107"/>
      <c r="P40" s="1108"/>
      <c r="Q40" s="108">
        <v>2120000000</v>
      </c>
      <c r="R40" s="19"/>
      <c r="T40" s="106"/>
      <c r="U40" s="106"/>
      <c r="V40" s="106"/>
      <c r="W40" s="106"/>
      <c r="Y40" s="35"/>
    </row>
    <row r="41" spans="3:25" s="7" customFormat="1" ht="12.75" hidden="1" customHeight="1" x14ac:dyDescent="0.25">
      <c r="C41" s="1134" t="s">
        <v>275</v>
      </c>
      <c r="D41" s="1135"/>
      <c r="E41" s="1135"/>
      <c r="F41" s="1136"/>
      <c r="G41" s="18"/>
      <c r="H41" s="1105" t="s">
        <v>162</v>
      </c>
      <c r="I41" s="1106"/>
      <c r="J41" s="1106"/>
      <c r="K41" s="1107"/>
      <c r="L41" s="1107"/>
      <c r="M41" s="1107"/>
      <c r="N41" s="1107"/>
      <c r="O41" s="1107"/>
      <c r="P41" s="1108"/>
      <c r="Q41" s="108">
        <v>4000000000</v>
      </c>
      <c r="R41" s="19"/>
      <c r="T41" s="106"/>
      <c r="U41" s="106"/>
      <c r="V41" s="106"/>
      <c r="W41" s="106"/>
      <c r="Y41" s="35"/>
    </row>
    <row r="42" spans="3:25" s="7" customFormat="1" ht="28.5" hidden="1" customHeight="1" thickBot="1" x14ac:dyDescent="0.3">
      <c r="C42" s="1134"/>
      <c r="D42" s="1135"/>
      <c r="E42" s="1135"/>
      <c r="F42" s="1136"/>
      <c r="G42" s="18"/>
      <c r="H42" s="1105" t="s">
        <v>164</v>
      </c>
      <c r="I42" s="1106"/>
      <c r="J42" s="1106"/>
      <c r="K42" s="1107"/>
      <c r="L42" s="1107"/>
      <c r="M42" s="1107"/>
      <c r="N42" s="1107"/>
      <c r="O42" s="1107"/>
      <c r="P42" s="1108"/>
      <c r="Q42" s="108">
        <v>3000000000</v>
      </c>
      <c r="R42" s="19"/>
      <c r="T42" s="106"/>
      <c r="U42" s="106"/>
      <c r="V42" s="106"/>
      <c r="W42" s="106"/>
      <c r="Y42" s="35"/>
    </row>
    <row r="43" spans="3:25" s="7" customFormat="1" ht="31.5" hidden="1" customHeight="1" x14ac:dyDescent="0.25">
      <c r="C43" s="1130" t="s">
        <v>60</v>
      </c>
      <c r="D43" s="1131"/>
      <c r="E43" s="1131"/>
      <c r="F43" s="1132"/>
      <c r="G43" s="1132"/>
      <c r="H43" s="1133"/>
      <c r="I43" s="1133"/>
      <c r="J43" s="1133"/>
      <c r="K43" s="1133"/>
      <c r="L43" s="1133"/>
      <c r="M43" s="1133"/>
      <c r="N43" s="1133"/>
      <c r="O43" s="1133"/>
      <c r="P43" s="1133"/>
      <c r="Q43" s="38">
        <f>SUM(Q27:Q42)</f>
        <v>57180323087</v>
      </c>
      <c r="R43" s="91"/>
      <c r="T43" s="109"/>
      <c r="U43" s="110"/>
      <c r="V43" s="111"/>
    </row>
    <row r="44" spans="3:25" s="7" customFormat="1" ht="31.5" hidden="1" customHeight="1" x14ac:dyDescent="0.2">
      <c r="C44" s="42"/>
      <c r="D44" s="42"/>
      <c r="E44" s="42"/>
      <c r="F44" s="42"/>
      <c r="G44" s="42"/>
      <c r="H44" s="42"/>
      <c r="I44" s="42"/>
      <c r="J44" s="42"/>
      <c r="K44" s="42"/>
      <c r="L44" s="42"/>
      <c r="M44" s="42"/>
      <c r="N44" s="42"/>
      <c r="O44" s="42"/>
      <c r="P44" s="42"/>
      <c r="Q44" s="42"/>
      <c r="R44" s="42"/>
      <c r="U44" s="98"/>
    </row>
    <row r="45" spans="3:25" s="19" customFormat="1" ht="12.75" hidden="1" x14ac:dyDescent="0.2">
      <c r="R45" s="91"/>
      <c r="U45" s="112"/>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1"/>
      <c r="U46" s="112"/>
    </row>
    <row r="47" spans="3:25" s="19" customFormat="1" ht="12.75" hidden="1" x14ac:dyDescent="0.2">
      <c r="F47" s="113" t="e">
        <f>(#REF!+'[4]VICE REL. POLÍTICAS'!E10+'[4]DESPACHO DEL MINISTRO '!E10+'[4]SECRE. GENERAL'!E10)-F18</f>
        <v>#REF!</v>
      </c>
      <c r="G47" s="114"/>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5" t="e">
        <f>+('[4]SECRE. GENERAL'!L10+'[4]DESPACHO DEL MINISTRO '!L10+'[4]VICE REL. POLÍTICAS'!L10+#REF!)-#REF!</f>
        <v>#REF!</v>
      </c>
      <c r="Q47" s="36" t="e">
        <f>+(#REF!+'[4]VICE REL. POLÍTICAS'!M10+'[4]DESPACHO DEL MINISTRO '!M10+'[4]SECRE. GENERAL'!M10)-#REF!</f>
        <v>#REF!</v>
      </c>
      <c r="R47" s="35"/>
      <c r="U47" s="112"/>
    </row>
    <row r="48" spans="3:25" s="19" customFormat="1" ht="12.75" hidden="1" x14ac:dyDescent="0.2">
      <c r="F48" s="39"/>
      <c r="R48" s="91"/>
      <c r="U48" s="112"/>
    </row>
    <row r="49" spans="9:21" s="19" customFormat="1" ht="12.75" hidden="1" x14ac:dyDescent="0.2">
      <c r="R49" s="91"/>
      <c r="U49" s="112"/>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61002F94-5BAD-4CB9-87B8-BF82D0A4D982}">
  <ds:schemaRefs>
    <ds:schemaRef ds:uri="c5d639e7-08af-42bc-b232-172a9ace2326"/>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8757c181-039b-4fd3-b5b4-f193ecef826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UNP</vt:lpstr>
      <vt:lpstr>DATOS SENT</vt:lpstr>
      <vt:lpstr>NASA KIWE</vt:lpstr>
      <vt:lpstr>CONSOLIDADO </vt:lpstr>
      <vt:lpstr>POR DIRECCIONES</vt:lpstr>
      <vt:lpstr>ALERTAS DIRECCIONES</vt:lpstr>
      <vt:lpstr>CUADRO SENTENCIA</vt:lpstr>
      <vt:lpstr>DATOS REGALIAS</vt:lpstr>
      <vt:lpstr>CONSOLIDADO SECTOR INTERIOR</vt:lpstr>
      <vt:lpstr>GLOSARIO</vt:lpstr>
      <vt:lpstr>GRAFICAS DE TENDENCIA </vt:lpstr>
      <vt:lpstr>Comparativo Sector</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2026-04-13T12:28:42Z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