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the\Documents\CONTRATO MININTERIOR\SIGI\DOCUMENTACIÓN PROCESOS\Mayo\GESTIÓN DEL RENDIMIENTO DE LOS GERENTES PÚBLICOS\GESTIÓN DEL RENDIMIENTO DE LOS GERENTES PÚBLICOS FINALES\"/>
    </mc:Choice>
  </mc:AlternateContent>
  <xr:revisionPtr revIDLastSave="0" documentId="13_ncr:1_{D0C61711-1CB3-4BC6-BA83-38341F69241D}" xr6:coauthVersionLast="47" xr6:coauthVersionMax="47" xr10:uidLastSave="{00000000-0000-0000-0000-000000000000}"/>
  <bookViews>
    <workbookView xWindow="-110" yWindow="-110" windowWidth="25820" windowHeight="10300" firstSheet="1" activeTab="6" xr2:uid="{00000000-000D-0000-FFFF-FFFF00000000}"/>
  </bookViews>
  <sheets>
    <sheet name="Descripción1" sheetId="1" state="hidden" r:id="rId1"/>
    <sheet name="Instructivo" sheetId="10" r:id="rId2"/>
    <sheet name="F1Concertación" sheetId="3" r:id="rId3"/>
    <sheet name="F2Seguimiento-Retroalimentación" sheetId="12" r:id="rId4"/>
    <sheet name="F3Evaluación" sheetId="14" r:id="rId5"/>
    <sheet name="F4ValoraciónCompetencias" sheetId="4" r:id="rId6"/>
    <sheet name="F5EvaluaciónFinal-Retroalimenta" sheetId="6" r:id="rId7"/>
  </sheets>
  <definedNames>
    <definedName name="_xlnm.Print_Area" localSheetId="2">F1Concertación!$A$1:$J$43</definedName>
    <definedName name="_xlnm.Print_Area" localSheetId="6">'F5EvaluaciónFinal-Retroalimenta'!$A$3:$I$20</definedName>
    <definedName name="_xlnm.Print_Area" localSheetId="1">Instructivo!$C$2:$J$11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4" l="1"/>
  <c r="F60" i="4"/>
  <c r="E60" i="4"/>
  <c r="G54" i="4"/>
  <c r="F54" i="4"/>
  <c r="E54" i="4"/>
  <c r="F36" i="4"/>
  <c r="G36" i="4"/>
  <c r="E36" i="4"/>
  <c r="G29" i="4"/>
  <c r="F29" i="4"/>
  <c r="E29" i="4"/>
  <c r="I55" i="4" l="1"/>
  <c r="G101" i="4"/>
  <c r="F101" i="4"/>
  <c r="E101" i="4"/>
  <c r="G94" i="4"/>
  <c r="F94" i="4"/>
  <c r="E94" i="4"/>
  <c r="G88" i="4"/>
  <c r="F88" i="4"/>
  <c r="E88" i="4"/>
  <c r="G81" i="4"/>
  <c r="F81" i="4"/>
  <c r="E81" i="4"/>
  <c r="G74" i="4"/>
  <c r="F74" i="4"/>
  <c r="E74" i="4"/>
  <c r="G67" i="4"/>
  <c r="F67" i="4"/>
  <c r="E67" i="4"/>
  <c r="G49" i="4"/>
  <c r="F49" i="4"/>
  <c r="E49" i="4"/>
  <c r="G42" i="4"/>
  <c r="F42" i="4"/>
  <c r="E42" i="4"/>
  <c r="G18" i="4"/>
  <c r="F18" i="4"/>
  <c r="E18" i="4"/>
  <c r="G15" i="14" l="1"/>
  <c r="J7" i="14" l="1"/>
  <c r="J12" i="14"/>
  <c r="F7" i="12"/>
  <c r="F12" i="12"/>
  <c r="F18" i="12"/>
  <c r="F24" i="12"/>
  <c r="F30" i="12"/>
  <c r="M9" i="6" l="1"/>
  <c r="I89" i="4"/>
  <c r="I68" i="4"/>
  <c r="I75" i="4"/>
  <c r="D42" i="14"/>
  <c r="K30" i="14"/>
  <c r="K24" i="14"/>
  <c r="K18" i="14"/>
  <c r="J30" i="14"/>
  <c r="J24" i="14"/>
  <c r="J18" i="14"/>
  <c r="K12" i="14"/>
  <c r="K7" i="14"/>
  <c r="I30" i="14"/>
  <c r="I24" i="14"/>
  <c r="I18" i="14"/>
  <c r="I12" i="14"/>
  <c r="I7" i="14"/>
  <c r="G34" i="14"/>
  <c r="G33" i="14"/>
  <c r="G32" i="14"/>
  <c r="G31" i="14"/>
  <c r="G30" i="14"/>
  <c r="G28" i="14"/>
  <c r="G27" i="14"/>
  <c r="G26" i="14"/>
  <c r="G25" i="14"/>
  <c r="G24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G8" i="14"/>
  <c r="G7" i="14"/>
  <c r="F24" i="14"/>
  <c r="F18" i="14"/>
  <c r="F30" i="14"/>
  <c r="F12" i="14"/>
  <c r="F7" i="14"/>
  <c r="E30" i="14"/>
  <c r="E24" i="14"/>
  <c r="E18" i="14"/>
  <c r="E12" i="14"/>
  <c r="E7" i="14"/>
  <c r="D30" i="14"/>
  <c r="D24" i="14"/>
  <c r="D18" i="14"/>
  <c r="D12" i="14"/>
  <c r="D7" i="14"/>
  <c r="C30" i="14"/>
  <c r="C24" i="14"/>
  <c r="C18" i="14"/>
  <c r="C12" i="14"/>
  <c r="C7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I82" i="4" l="1"/>
  <c r="I19" i="4"/>
  <c r="I15" i="4"/>
  <c r="I30" i="4" l="1"/>
  <c r="I50" i="4"/>
  <c r="I61" i="4" l="1"/>
  <c r="I43" i="4" l="1"/>
  <c r="H35" i="14"/>
  <c r="M30" i="14"/>
  <c r="N30" i="14" s="1"/>
  <c r="M24" i="14"/>
  <c r="N24" i="14" s="1"/>
  <c r="M18" i="14"/>
  <c r="N18" i="14" s="1"/>
  <c r="M12" i="14"/>
  <c r="N12" i="14" s="1"/>
  <c r="M7" i="14"/>
  <c r="N7" i="14" s="1"/>
  <c r="H35" i="12"/>
  <c r="N35" i="14" l="1"/>
  <c r="D11" i="6" s="1"/>
  <c r="E11" i="6" s="1"/>
  <c r="H35" i="3"/>
  <c r="I95" i="4" l="1"/>
  <c r="B9" i="1"/>
  <c r="I37" i="4" l="1"/>
  <c r="I103" i="4" l="1"/>
  <c r="J103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4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2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5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4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4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4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4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5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5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5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5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Ligia del Pilar Agudelo</author>
  </authors>
  <commentList>
    <comment ref="H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Autovaloración que cada uno de los gerentes públicos evaludos determina sobre su desempeño en el cargo. </t>
        </r>
      </text>
    </comment>
    <comment ref="I1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Sumatoria de valoración de superior, pares y colaboradores. </t>
        </r>
      </text>
    </comment>
    <comment ref="J1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se debe ingresar las recomendaciones y retroalimentaciones producto de la valoración de competencias.
</t>
        </r>
      </text>
    </comment>
    <comment ref="E13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Registrar el porcentaje otorgado por el Superior Jerárquico en cada una de las conductas evaluadas. </t>
        </r>
      </text>
    </comment>
    <comment ref="F13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Registrar el porcentaje otorgado por el Gerente par en cada una de las conductas evaluadas. </t>
        </r>
      </text>
    </comment>
    <comment ref="G13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Registrar el porcentaje promedio ponderado otorgado por los subalternos en cada una de las conductas evaluadas. </t>
        </r>
      </text>
    </comment>
    <comment ref="I103" authorId="1" shapeId="0" xr:uid="{00000000-0006-0000-0500-000007000000}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3" authorId="1" shapeId="0" xr:uid="{00000000-0006-0000-0500-000008000000}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2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El superior jerárquico debe ingresar los comentarios producto de la evaluación y valoración de competencias, obtenido por el gerente evaluado. </t>
        </r>
      </text>
    </comment>
  </commentList>
</comments>
</file>

<file path=xl/sharedStrings.xml><?xml version="1.0" encoding="utf-8"?>
<sst xmlns="http://schemas.openxmlformats.org/spreadsheetml/2006/main" count="267" uniqueCount="207">
  <si>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</si>
  <si>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</si>
  <si>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</si>
  <si>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</si>
  <si>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</si>
  <si>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</si>
  <si>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</si>
  <si>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</si>
  <si>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</si>
  <si>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</si>
  <si>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</si>
  <si>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</si>
  <si>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</si>
  <si>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</si>
  <si>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</si>
  <si>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</si>
  <si>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</si>
  <si>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</si>
  <si>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</si>
  <si>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</si>
  <si>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</si>
  <si>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</si>
  <si>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</si>
  <si>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</si>
  <si>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</si>
  <si>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</si>
  <si>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</si>
  <si>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</si>
  <si>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</si>
  <si>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</si>
  <si>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</si>
  <si>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</si>
  <si>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</si>
  <si>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</si>
  <si>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</si>
  <si>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</si>
  <si>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</si>
  <si>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 xml:space="preserve">% Cumplimiento año </t>
  </si>
  <si>
    <t xml:space="preserve">Resultado </t>
  </si>
  <si>
    <t>% cumplimiento programado a 1er semestre</t>
  </si>
  <si>
    <t>% cumplimiento de Indicador 1er Semestre</t>
  </si>
  <si>
    <t>Observaciones del avance y oportunidad de mejora</t>
  </si>
  <si>
    <t>% cumplimiento programado a 2° semestre</t>
  </si>
  <si>
    <t xml:space="preserve">Descripción </t>
  </si>
  <si>
    <t xml:space="preserve">Ubicación </t>
  </si>
  <si>
    <t xml:space="preserve">Total </t>
  </si>
  <si>
    <t xml:space="preserve">FECHA </t>
  </si>
  <si>
    <t>VIGENCIA</t>
  </si>
  <si>
    <t xml:space="preserve">Firma del Superior Jerárquico </t>
  </si>
  <si>
    <t xml:space="preserve">Firma del Gerente Público 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</si>
  <si>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</si>
  <si>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</si>
  <si>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>Competencias y conductas asociadas</t>
  </si>
  <si>
    <t>Evaluación actual</t>
  </si>
  <si>
    <t>Comentarios para la retroalimentación</t>
  </si>
  <si>
    <t>Evaluación final</t>
  </si>
  <si>
    <t>Criterios de valoracion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</si>
  <si>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</si>
  <si>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</si>
  <si>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</si>
  <si>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</si>
  <si>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</si>
  <si>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</si>
  <si>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>Compromiso con la organización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</si>
  <si>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</si>
  <si>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</si>
  <si>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</si>
  <si>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</si>
  <si>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</si>
  <si>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Total Puntaje Evaluador</t>
  </si>
  <si>
    <t>Visión estratégica</t>
  </si>
  <si>
    <t>Planeación</t>
  </si>
  <si>
    <t>Toma de decisiones</t>
  </si>
  <si>
    <t>Gestión del desarrollo de las personas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</si>
  <si>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</si>
  <si>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</si>
  <si>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</si>
  <si>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</si>
  <si>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</si>
  <si>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</si>
  <si>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</si>
  <si>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Influye positivamente al equipo desde una perspectiva sistémica, generando una dinámica propia que integre diversos enfoques para interpretar el entorno.</t>
  </si>
  <si>
    <t>Liderazgo efectivo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</si>
  <si>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</si>
  <si>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</si>
  <si>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</si>
  <si>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</si>
  <si>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</si>
  <si>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</si>
  <si>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</si>
  <si>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Nombre del Gerente Público: </t>
  </si>
  <si>
    <t>Área en la que se desempeña:</t>
  </si>
  <si>
    <t>Fecha:</t>
  </si>
  <si>
    <t>PONDERADO</t>
  </si>
  <si>
    <t xml:space="preserve">PONDERADO </t>
  </si>
  <si>
    <t xml:space="preserve">NOTA FINAL </t>
  </si>
  <si>
    <t>CUMPLIMIENTO FINAL</t>
  </si>
  <si>
    <t>Firma del Gerente Público</t>
  </si>
  <si>
    <t>VIGENCIA:</t>
  </si>
  <si>
    <t>Pilar 2. Construcción de integridad</t>
  </si>
  <si>
    <t>Pilar 3. Gestión Cultural</t>
  </si>
  <si>
    <t>Pilar 4. Desarrollo de personas y equipos</t>
  </si>
  <si>
    <t xml:space="preserve">Retroalimentación </t>
  </si>
  <si>
    <t>Trabajo en equipo</t>
  </si>
  <si>
    <t xml:space="preserve">Aprendizaje continuo </t>
  </si>
  <si>
    <t xml:space="preserve">Autovaloración </t>
  </si>
  <si>
    <t>Gestiona sus propias fuentes de información confiable y/o participa de espacios informativos y de capacitación.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</si>
  <si>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</si>
  <si>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</si>
  <si>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</si>
  <si>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</si>
  <si>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</si>
  <si>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</si>
  <si>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</si>
  <si>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</si>
  <si>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</si>
  <si>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</si>
  <si>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</si>
  <si>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</si>
  <si>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</si>
  <si>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</si>
  <si>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>Asume los riesgos de las decisiones tomadas.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</si>
  <si>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</si>
  <si>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</si>
  <si>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Participa activamente en el equipo considerando su complejidad e interárea para impactar en los resultados esperados.</t>
  </si>
  <si>
    <t xml:space="preserve">Compromisos Gerenciales - Pilares </t>
  </si>
  <si>
    <t>Competencias - Ejes</t>
  </si>
  <si>
    <t xml:space="preserve">Comentarios de retroalimentación </t>
  </si>
  <si>
    <t xml:space="preserve">Comprenden los resultados a ser medidos, cuantificados y verificados que adelantará el gerente público para el cumplimiento efectivo de los objetivos de la entidad. </t>
  </si>
  <si>
    <t xml:space="preserve">Corresponde al porcentaje de cada compromiso concertado con el superior jerárquico, en función de las metas de la entidad. 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</si>
  <si>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</si>
  <si>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Se registra la información de la autoevaluación realizada por cada gerente público previo a la concertación de los acuerdos de gestión y es un insumo fundamental en todo el proceso.</t>
  </si>
  <si>
    <t>Evaluación compromisos gerenciales - Pilares (Formato 3)</t>
  </si>
  <si>
    <t xml:space="preserve">Su comportamiento no se manifiesta, requiere de retroalimentación directa y acompañamiento. Puede mejorar.
</t>
  </si>
  <si>
    <t>Valoración de competencias - Ejes (Formato 4)</t>
  </si>
  <si>
    <r>
      <t>Peso</t>
    </r>
    <r>
      <rPr>
        <sz val="11"/>
        <color rgb="FF000000"/>
        <rFont val="Helvetica Neue"/>
      </rPr>
      <t xml:space="preserve"> </t>
    </r>
    <r>
      <rPr>
        <b/>
        <sz val="11"/>
        <color rgb="FF000000"/>
        <rFont val="Helvetica Neue"/>
      </rPr>
      <t>ponderado</t>
    </r>
  </si>
  <si>
    <t>% cumplimiento programado a 2do semestre</t>
  </si>
  <si>
    <t>% Cumplimiento de indicador 2do Semestre</t>
  </si>
  <si>
    <t>Porcentaje de cumplimiento de los compromisos gerenciales del año de acuerdo con el peso ponderado que se asignó al compromiso institucional.</t>
  </si>
  <si>
    <r>
      <t xml:space="preserve">Nota: </t>
    </r>
    <r>
      <rPr>
        <sz val="11"/>
        <color theme="1"/>
        <rFont val="Helvetica Neue"/>
      </rPr>
      <t>El número de pares y colaboradores, será potestativo de la entidad, se recomienda como mínimo dos de cada uno.</t>
    </r>
  </si>
  <si>
    <t>Competencias comunes / directivas</t>
  </si>
  <si>
    <t xml:space="preserve">
Pares
</t>
  </si>
  <si>
    <t xml:space="preserve">Colaboradores </t>
  </si>
  <si>
    <t>Orientación a resultados</t>
  </si>
  <si>
    <t>Valora y atiende las necesidades y peticiones de los usuarios y de los ciudadanos de forma oportuna.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</si>
  <si>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</si>
  <si>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</si>
  <si>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Comparte sus saberes y habilidades con sus compañeros de trabajo, y aprende de sus colegas habilidades diferenciales, que le permiten nivelar sus conocimientos en flujos informales de inter-aprendizaje.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</si>
  <si>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</si>
  <si>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</si>
  <si>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</si>
  <si>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</si>
  <si>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</si>
  <si>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</si>
  <si>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</si>
  <si>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</si>
  <si>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</si>
  <si>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</si>
  <si>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</si>
  <si>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Alinear el propio comportamiento a las necesidades, prioridades y metas organizacionales.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</si>
  <si>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</si>
  <si>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</si>
  <si>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</si>
  <si>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</si>
  <si>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</si>
  <si>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</si>
  <si>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</si>
  <si>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</si>
  <si>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>Determinar eficazmente las metas y prioridades institucionales, identificando las acciones, los responsables, los plazos y los recursos requeridos para alcanzarlas.</t>
  </si>
  <si>
    <t xml:space="preserve">Articula objetivos, recursos y metas de forma tal que los resultados generen valor. </t>
  </si>
  <si>
    <t xml:space="preserve">Concreta oportunidades que generan valor a corto, mediano y largo plazo. </t>
  </si>
  <si>
    <t>Elegir entre dos o más alternativas para solucionar un problema o atender una situación, comprometiéndose con acciones concretas y consecuentes con la decisión.</t>
  </si>
  <si>
    <t xml:space="preserve">Detecta amenazas y oportunidades frente a posibles decisiones y elige de forma pertinente. 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</si>
  <si>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</si>
  <si>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Comprender y afrontar la realidad y sus conexiones para abordar el funcionamiento integral y articulado de la organización e incidir en los resultados esperados.</t>
  </si>
  <si>
    <t xml:space="preserve">Gerenciar equipos, optimizando la aplicación del talento disponible y creando un entorno positivo y de compromiso para el logro de los resultados. </t>
  </si>
  <si>
    <t xml:space="preserve">Evaluación Final </t>
  </si>
  <si>
    <t>Cumplimiento 100% del Plan de Acción 
(Del Área que Lídera)</t>
  </si>
  <si>
    <t>Pilar 1. Productividad Social</t>
  </si>
  <si>
    <t xml:space="preserve">Proyecto de Innovación Pública 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</si>
  <si>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</si>
  <si>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</si>
  <si>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Dirigir las decisiones y acciones a la satisfacción de las necesidades e intereses de los usuarios (internos y externos) y de los ciudadanos, de conformidad con las responsabilidades públicas asignadas a la entidad.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</si>
  <si>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</si>
  <si>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</si>
  <si>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</si>
  <si>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</si>
  <si>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</si>
  <si>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</si>
  <si>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</si>
  <si>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</si>
  <si>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</si>
  <si>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</si>
  <si>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</si>
  <si>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>Identifica la dinámica de los sistemas en los que se ve inmerso y sus conexiones para afrontar los retos del entorno.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</si>
  <si>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</si>
  <si>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</si>
  <si>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</si>
  <si>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</si>
  <si>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</si>
  <si>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</si>
  <si>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</si>
  <si>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Son las establecidas en el Decreto 815 de 2018 compilado en el Decreto 1083 de 2015.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</si>
  <si>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</si>
  <si>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El superior jerárquico visualiza la totalidad de la valoración integral de competencias e identifica y registra las fortalezas y oportunidades de desarrollo del gerente público que acompañan su gestión.</t>
  </si>
  <si>
    <t>Es el resultado final de la valoración realizada por su superior jerárquico, los pares y el equipo de trabajo, con el fin de identificar la oferta de capacitación para el cierre de brechas de competencias.</t>
  </si>
  <si>
    <t>Orientación al usuario y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</si>
</sst>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Helvetica Neue"/>
    </font>
    <font>
      <sz val="9"/>
      <color indexed="81"/>
      <name val="Tahoma"/>
      <family val="2"/>
    </font>
    <font>
      <b/>
      <sz val="24"/>
      <color theme="0"/>
      <name val="Helvetica Neue"/>
    </font>
    <font>
      <b/>
      <sz val="20"/>
      <color theme="1"/>
      <name val="Helvetica Neue"/>
    </font>
    <font>
      <b/>
      <sz val="22"/>
      <color theme="1"/>
      <name val="Helvetica Neue"/>
    </font>
    <font>
      <b/>
      <sz val="28"/>
      <color theme="0"/>
      <name val="Helvetica Neue"/>
    </font>
    <font>
      <sz val="16"/>
      <color theme="1"/>
      <name val="Helvetica Neue"/>
    </font>
    <font>
      <b/>
      <sz val="16"/>
      <color theme="1"/>
      <name val="Helvetica Neue"/>
    </font>
    <font>
      <b/>
      <sz val="14"/>
      <color theme="1"/>
      <name val="Helvetica Neue"/>
    </font>
    <font>
      <b/>
      <sz val="18"/>
      <color theme="1"/>
      <name val="Helvetica Neue"/>
    </font>
    <font>
      <b/>
      <sz val="20"/>
      <color theme="8" tint="-0.499984740745262"/>
      <name val="Helvetica Neue"/>
    </font>
    <font>
      <b/>
      <sz val="20"/>
      <color theme="0"/>
      <name val="Helvetica Neue"/>
    </font>
    <font>
      <sz val="14"/>
      <color theme="8" tint="-0.499984740745262"/>
      <name val="Helvetica Neue"/>
    </font>
    <font>
      <b/>
      <sz val="24"/>
      <color theme="1"/>
      <name val="Helvetica Neue"/>
    </font>
    <font>
      <sz val="24"/>
      <color theme="1"/>
      <name val="Helvetica Neue"/>
    </font>
    <font>
      <b/>
      <sz val="24"/>
      <color theme="8" tint="-0.499984740745262"/>
      <name val="Helvetica Neue"/>
    </font>
    <font>
      <sz val="24"/>
      <color theme="8" tint="-0.499984740745262"/>
      <name val="Helvetica Neue"/>
    </font>
    <font>
      <sz val="9"/>
      <color theme="1"/>
      <name val="Helvetica Neue"/>
    </font>
    <font>
      <sz val="24"/>
      <color theme="8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Helvetica Neue"/>
    </font>
    <font>
      <b/>
      <sz val="36"/>
      <color theme="1"/>
      <name val="Helvetica Neue"/>
    </font>
    <font>
      <sz val="16"/>
      <color indexed="81"/>
      <name val="Tahoma"/>
      <family val="2"/>
    </font>
    <font>
      <b/>
      <sz val="10"/>
      <color theme="1"/>
      <name val="Helvetica Neue"/>
    </font>
    <font>
      <sz val="10"/>
      <color theme="1"/>
      <name val="Helvetica Neue"/>
    </font>
    <font>
      <sz val="14"/>
      <color theme="1"/>
      <name val="Helvetica Neue"/>
    </font>
    <font>
      <sz val="14"/>
      <name val="Helvetica Neue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1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indexed="64"/>
      </top>
      <bottom style="thin">
        <color rgb="FF002060"/>
      </bottom>
      <diagonal/>
    </border>
    <border>
      <left style="hair">
        <color theme="1" tint="4.9989318521683403E-2"/>
      </left>
      <right style="thin">
        <color rgb="FF002060"/>
      </right>
      <top style="hair">
        <color indexed="64"/>
      </top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 style="hair">
        <color indexed="64"/>
      </top>
      <bottom style="hair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7" fillId="8" borderId="0" xfId="0" applyFont="1" applyFill="1"/>
    <xf numFmtId="0" fontId="8" fillId="11" borderId="0" xfId="0" applyFont="1" applyFill="1"/>
    <xf numFmtId="0" fontId="9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9" fillId="8" borderId="19" xfId="0" applyFont="1" applyFill="1" applyBorder="1" applyAlignment="1" applyProtection="1">
      <alignment vertical="center"/>
      <protection locked="0"/>
    </xf>
    <xf numFmtId="0" fontId="9" fillId="8" borderId="24" xfId="0" applyFont="1" applyFill="1" applyBorder="1" applyAlignment="1" applyProtection="1">
      <alignment vertical="center"/>
      <protection locked="0"/>
    </xf>
    <xf numFmtId="0" fontId="12" fillId="8" borderId="24" xfId="0" applyFont="1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0" fontId="6" fillId="8" borderId="0" xfId="0" applyFont="1" applyFill="1" applyAlignment="1" applyProtection="1">
      <alignment wrapText="1"/>
      <protection locked="0"/>
    </xf>
    <xf numFmtId="0" fontId="6" fillId="8" borderId="0" xfId="0" applyFont="1" applyFill="1" applyProtection="1">
      <protection locked="0"/>
    </xf>
    <xf numFmtId="0" fontId="13" fillId="8" borderId="15" xfId="0" applyFont="1" applyFill="1" applyBorder="1" applyAlignment="1" applyProtection="1">
      <alignment vertical="center" wrapText="1"/>
      <protection locked="0"/>
    </xf>
    <xf numFmtId="0" fontId="9" fillId="8" borderId="1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0" fontId="15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14" xfId="0" applyFill="1" applyBorder="1"/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Protection="1"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6" fillId="8" borderId="0" xfId="0" applyFont="1" applyFill="1"/>
    <xf numFmtId="0" fontId="16" fillId="0" borderId="0" xfId="0" applyFont="1"/>
    <xf numFmtId="0" fontId="17" fillId="10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 applyProtection="1">
      <alignment vertical="center"/>
      <protection locked="0"/>
    </xf>
    <xf numFmtId="0" fontId="28" fillId="8" borderId="17" xfId="0" applyFont="1" applyFill="1" applyBorder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vertical="center"/>
      <protection locked="0"/>
    </xf>
    <xf numFmtId="0" fontId="28" fillId="8" borderId="0" xfId="0" applyFont="1" applyFill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 applyAlignment="1" applyProtection="1">
      <alignment horizontal="center" vertical="center"/>
      <protection locked="0"/>
    </xf>
    <xf numFmtId="0" fontId="20" fillId="8" borderId="0" xfId="0" applyFont="1" applyFill="1" applyProtection="1">
      <protection locked="0"/>
    </xf>
    <xf numFmtId="0" fontId="20" fillId="8" borderId="19" xfId="0" applyFont="1" applyFill="1" applyBorder="1" applyAlignment="1" applyProtection="1">
      <alignment horizontal="center"/>
      <protection locked="0"/>
    </xf>
    <xf numFmtId="0" fontId="28" fillId="8" borderId="48" xfId="0" applyFont="1" applyFill="1" applyBorder="1" applyAlignment="1" applyProtection="1">
      <alignment horizontal="center" vertical="center"/>
      <protection locked="0"/>
    </xf>
    <xf numFmtId="0" fontId="17" fillId="8" borderId="31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Protection="1">
      <protection locked="0"/>
    </xf>
    <xf numFmtId="0" fontId="20" fillId="8" borderId="47" xfId="0" applyFont="1" applyFill="1" applyBorder="1" applyProtection="1">
      <protection locked="0"/>
    </xf>
    <xf numFmtId="0" fontId="30" fillId="8" borderId="0" xfId="0" applyFont="1" applyFill="1" applyAlignment="1" applyProtection="1">
      <alignment vertical="center"/>
      <protection locked="0"/>
    </xf>
    <xf numFmtId="0" fontId="31" fillId="8" borderId="0" xfId="0" applyFont="1" applyFill="1" applyAlignment="1" applyProtection="1">
      <alignment vertical="center"/>
      <protection locked="0"/>
    </xf>
    <xf numFmtId="0" fontId="32" fillId="8" borderId="0" xfId="0" applyFont="1" applyFill="1" applyProtection="1">
      <protection locked="0"/>
    </xf>
    <xf numFmtId="0" fontId="33" fillId="9" borderId="25" xfId="0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horizontal="center" vertical="center" wrapText="1"/>
    </xf>
    <xf numFmtId="9" fontId="33" fillId="10" borderId="55" xfId="0" applyNumberFormat="1" applyFont="1" applyFill="1" applyBorder="1" applyAlignment="1">
      <alignment horizontal="center" vertical="center"/>
    </xf>
    <xf numFmtId="1" fontId="33" fillId="10" borderId="20" xfId="0" applyNumberFormat="1" applyFont="1" applyFill="1" applyBorder="1" applyAlignment="1">
      <alignment horizontal="center" vertical="center"/>
    </xf>
    <xf numFmtId="9" fontId="33" fillId="10" borderId="23" xfId="0" applyNumberFormat="1" applyFont="1" applyFill="1" applyBorder="1" applyAlignment="1">
      <alignment horizontal="center" vertical="center"/>
    </xf>
    <xf numFmtId="0" fontId="33" fillId="8" borderId="18" xfId="0" applyFont="1" applyFill="1" applyBorder="1" applyAlignment="1" applyProtection="1">
      <alignment vertical="center"/>
      <protection locked="0"/>
    </xf>
    <xf numFmtId="0" fontId="33" fillId="8" borderId="17" xfId="0" applyFont="1" applyFill="1" applyBorder="1" applyAlignment="1" applyProtection="1">
      <alignment vertical="center"/>
      <protection locked="0"/>
    </xf>
    <xf numFmtId="0" fontId="33" fillId="8" borderId="25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vertical="center"/>
      <protection locked="0"/>
    </xf>
    <xf numFmtId="0" fontId="33" fillId="8" borderId="0" xfId="0" applyFont="1" applyFill="1" applyAlignment="1" applyProtection="1">
      <alignment vertical="center"/>
      <protection locked="0"/>
    </xf>
    <xf numFmtId="0" fontId="33" fillId="8" borderId="19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4" fillId="8" borderId="0" xfId="0" applyFont="1" applyFill="1" applyProtection="1">
      <protection locked="0"/>
    </xf>
    <xf numFmtId="0" fontId="34" fillId="8" borderId="19" xfId="0" applyFont="1" applyFill="1" applyBorder="1" applyAlignment="1" applyProtection="1">
      <alignment horizontal="center"/>
      <protection locked="0"/>
    </xf>
    <xf numFmtId="0" fontId="33" fillId="8" borderId="19" xfId="0" applyFont="1" applyFill="1" applyBorder="1" applyAlignment="1" applyProtection="1">
      <alignment horizontal="center" vertical="center"/>
      <protection locked="0"/>
    </xf>
    <xf numFmtId="0" fontId="33" fillId="8" borderId="48" xfId="0" applyFont="1" applyFill="1" applyBorder="1" applyAlignment="1" applyProtection="1">
      <alignment horizontal="center" vertical="center"/>
      <protection locked="0"/>
    </xf>
    <xf numFmtId="0" fontId="33" fillId="8" borderId="31" xfId="0" applyFont="1" applyFill="1" applyBorder="1" applyAlignment="1" applyProtection="1">
      <alignment horizontal="center" vertical="center"/>
      <protection locked="0"/>
    </xf>
    <xf numFmtId="0" fontId="34" fillId="8" borderId="31" xfId="0" applyFont="1" applyFill="1" applyBorder="1" applyProtection="1">
      <protection locked="0"/>
    </xf>
    <xf numFmtId="0" fontId="34" fillId="8" borderId="47" xfId="0" applyFont="1" applyFill="1" applyBorder="1" applyProtection="1"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22" fillId="8" borderId="0" xfId="0" applyFont="1" applyFill="1" applyAlignment="1" applyProtection="1">
      <alignment vertical="center"/>
      <protection locked="0"/>
    </xf>
    <xf numFmtId="0" fontId="36" fillId="8" borderId="0" xfId="0" applyFont="1" applyFill="1" applyProtection="1">
      <protection locked="0"/>
    </xf>
    <xf numFmtId="0" fontId="38" fillId="8" borderId="0" xfId="0" applyFont="1" applyFill="1" applyProtection="1">
      <protection locked="0"/>
    </xf>
    <xf numFmtId="0" fontId="39" fillId="8" borderId="0" xfId="0" applyFont="1" applyFill="1" applyProtection="1">
      <protection locked="0"/>
    </xf>
    <xf numFmtId="0" fontId="24" fillId="9" borderId="22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/>
    </xf>
    <xf numFmtId="0" fontId="26" fillId="8" borderId="17" xfId="0" applyFont="1" applyFill="1" applyBorder="1" applyAlignment="1" applyProtection="1">
      <alignment horizontal="center"/>
      <protection locked="0"/>
    </xf>
    <xf numFmtId="0" fontId="26" fillId="8" borderId="25" xfId="0" applyFont="1" applyFill="1" applyBorder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/>
      <protection locked="0"/>
    </xf>
    <xf numFmtId="0" fontId="26" fillId="8" borderId="19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7" fillId="8" borderId="19" xfId="0" applyFont="1" applyFill="1" applyBorder="1" applyAlignment="1" applyProtection="1">
      <alignment horizontal="center"/>
      <protection locked="0"/>
    </xf>
    <xf numFmtId="9" fontId="40" fillId="10" borderId="53" xfId="0" applyNumberFormat="1" applyFont="1" applyFill="1" applyBorder="1" applyAlignment="1">
      <alignment horizontal="center" vertical="center"/>
    </xf>
    <xf numFmtId="1" fontId="40" fillId="10" borderId="20" xfId="0" applyNumberFormat="1" applyFont="1" applyFill="1" applyBorder="1" applyAlignment="1">
      <alignment horizontal="center" vertical="center"/>
    </xf>
    <xf numFmtId="1" fontId="40" fillId="10" borderId="21" xfId="0" applyNumberFormat="1" applyFont="1" applyFill="1" applyBorder="1" applyAlignment="1">
      <alignment horizontal="center" vertical="center"/>
    </xf>
    <xf numFmtId="9" fontId="40" fillId="10" borderId="21" xfId="0" applyNumberFormat="1" applyFont="1" applyFill="1" applyBorder="1" applyAlignment="1">
      <alignment horizontal="center" vertical="center"/>
    </xf>
    <xf numFmtId="9" fontId="40" fillId="10" borderId="20" xfId="0" applyNumberFormat="1" applyFont="1" applyFill="1" applyBorder="1" applyAlignment="1">
      <alignment horizontal="center" vertical="center"/>
    </xf>
    <xf numFmtId="9" fontId="40" fillId="10" borderId="23" xfId="0" applyNumberFormat="1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2" fontId="20" fillId="8" borderId="0" xfId="0" applyNumberFormat="1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2" fontId="17" fillId="8" borderId="0" xfId="0" applyNumberFormat="1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/>
      <protection locked="0"/>
    </xf>
    <xf numFmtId="2" fontId="20" fillId="8" borderId="31" xfId="0" applyNumberFormat="1" applyFont="1" applyFill="1" applyBorder="1" applyProtection="1">
      <protection locked="0"/>
    </xf>
    <xf numFmtId="2" fontId="20" fillId="8" borderId="0" xfId="0" applyNumberFormat="1" applyFont="1" applyFill="1" applyProtection="1">
      <protection locked="0"/>
    </xf>
    <xf numFmtId="9" fontId="25" fillId="12" borderId="53" xfId="0" applyNumberFormat="1" applyFont="1" applyFill="1" applyBorder="1" applyAlignment="1">
      <alignment horizontal="center" vertic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4" xfId="0" applyFont="1" applyFill="1" applyBorder="1" applyAlignment="1">
      <alignment horizontal="center" wrapText="1"/>
    </xf>
    <xf numFmtId="9" fontId="43" fillId="9" borderId="44" xfId="0" applyNumberFormat="1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165" fontId="37" fillId="9" borderId="44" xfId="0" applyNumberFormat="1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0" fillId="0" borderId="84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17" fillId="0" borderId="7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44" fillId="10" borderId="12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9" fillId="8" borderId="77" xfId="0" applyFont="1" applyFill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0" fillId="8" borderId="21" xfId="0" applyFont="1" applyFill="1" applyBorder="1" applyProtection="1">
      <protection locked="0"/>
    </xf>
    <xf numFmtId="0" fontId="20" fillId="8" borderId="87" xfId="0" applyFont="1" applyFill="1" applyBorder="1" applyProtection="1">
      <protection locked="0"/>
    </xf>
    <xf numFmtId="0" fontId="20" fillId="0" borderId="87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9" fillId="8" borderId="79" xfId="0" applyFont="1" applyFill="1" applyBorder="1" applyAlignment="1" applyProtection="1">
      <alignment horizontal="center" vertical="center"/>
      <protection locked="0"/>
    </xf>
    <xf numFmtId="0" fontId="29" fillId="8" borderId="87" xfId="0" applyFont="1" applyFill="1" applyBorder="1" applyAlignment="1" applyProtection="1">
      <alignment vertical="center"/>
      <protection locked="0"/>
    </xf>
    <xf numFmtId="0" fontId="20" fillId="0" borderId="78" xfId="0" applyFont="1" applyBorder="1" applyProtection="1">
      <protection locked="0"/>
    </xf>
    <xf numFmtId="0" fontId="20" fillId="8" borderId="88" xfId="0" applyFont="1" applyFill="1" applyBorder="1" applyProtection="1">
      <protection locked="0"/>
    </xf>
    <xf numFmtId="0" fontId="45" fillId="8" borderId="78" xfId="0" applyFont="1" applyFill="1" applyBorder="1"/>
    <xf numFmtId="0" fontId="45" fillId="8" borderId="15" xfId="0" applyFont="1" applyFill="1" applyBorder="1"/>
    <xf numFmtId="0" fontId="16" fillId="0" borderId="15" xfId="0" applyFont="1" applyBorder="1"/>
    <xf numFmtId="0" fontId="45" fillId="8" borderId="75" xfId="0" applyFont="1" applyFill="1" applyBorder="1"/>
    <xf numFmtId="0" fontId="45" fillId="8" borderId="12" xfId="0" applyFont="1" applyFill="1" applyBorder="1"/>
    <xf numFmtId="9" fontId="45" fillId="8" borderId="13" xfId="0" applyNumberFormat="1" applyFont="1" applyFill="1" applyBorder="1"/>
    <xf numFmtId="0" fontId="45" fillId="8" borderId="13" xfId="0" applyFont="1" applyFill="1" applyBorder="1"/>
    <xf numFmtId="9" fontId="45" fillId="8" borderId="93" xfId="0" applyNumberFormat="1" applyFont="1" applyFill="1" applyBorder="1" applyAlignment="1">
      <alignment horizontal="center"/>
    </xf>
    <xf numFmtId="9" fontId="45" fillId="8" borderId="13" xfId="0" applyNumberFormat="1" applyFont="1" applyFill="1" applyBorder="1" applyAlignment="1">
      <alignment horizontal="center"/>
    </xf>
    <xf numFmtId="9" fontId="45" fillId="9" borderId="13" xfId="1" applyFont="1" applyFill="1" applyBorder="1" applyAlignment="1">
      <alignment horizontal="center" vertical="center"/>
    </xf>
    <xf numFmtId="0" fontId="45" fillId="8" borderId="78" xfId="0" applyFont="1" applyFill="1" applyBorder="1" applyAlignment="1">
      <alignment horizontal="center"/>
    </xf>
    <xf numFmtId="0" fontId="46" fillId="8" borderId="78" xfId="0" applyFont="1" applyFill="1" applyBorder="1" applyAlignment="1" applyProtection="1">
      <alignment horizontal="center"/>
      <protection locked="0"/>
    </xf>
    <xf numFmtId="0" fontId="45" fillId="8" borderId="78" xfId="0" applyFont="1" applyFill="1" applyBorder="1" applyProtection="1">
      <protection locked="0"/>
    </xf>
    <xf numFmtId="0" fontId="28" fillId="9" borderId="74" xfId="0" applyFont="1" applyFill="1" applyBorder="1" applyAlignment="1" applyProtection="1">
      <alignment horizontal="center" vertical="center"/>
      <protection locked="0"/>
    </xf>
    <xf numFmtId="9" fontId="28" fillId="9" borderId="75" xfId="1" applyFont="1" applyFill="1" applyBorder="1" applyAlignment="1" applyProtection="1">
      <alignment horizontal="center" vertical="center"/>
      <protection locked="0"/>
    </xf>
    <xf numFmtId="0" fontId="28" fillId="9" borderId="93" xfId="0" applyFont="1" applyFill="1" applyBorder="1" applyAlignment="1">
      <alignment vertical="center" wrapText="1"/>
    </xf>
    <xf numFmtId="0" fontId="28" fillId="9" borderId="13" xfId="0" applyFont="1" applyFill="1" applyBorder="1"/>
    <xf numFmtId="0" fontId="28" fillId="9" borderId="95" xfId="0" applyFont="1" applyFill="1" applyBorder="1"/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39" xfId="0" applyFont="1" applyBorder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44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0" fillId="0" borderId="8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1" fontId="37" fillId="0" borderId="44" xfId="0" applyNumberFormat="1" applyFont="1" applyBorder="1" applyAlignment="1">
      <alignment horizontal="center" vertical="center" wrapText="1"/>
    </xf>
    <xf numFmtId="9" fontId="43" fillId="10" borderId="76" xfId="1" applyFont="1" applyFill="1" applyBorder="1" applyAlignment="1" applyProtection="1">
      <alignment horizontal="center" vertical="center" wrapText="1"/>
    </xf>
    <xf numFmtId="9" fontId="16" fillId="0" borderId="0" xfId="0" applyNumberFormat="1" applyFont="1"/>
    <xf numFmtId="1" fontId="43" fillId="10" borderId="12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 applyProtection="1">
      <alignment vertical="center"/>
      <protection locked="0"/>
    </xf>
    <xf numFmtId="9" fontId="45" fillId="9" borderId="93" xfId="1" applyFont="1" applyFill="1" applyBorder="1" applyAlignment="1">
      <alignment horizontal="center" vertical="center"/>
    </xf>
    <xf numFmtId="0" fontId="45" fillId="8" borderId="7" xfId="0" applyFont="1" applyFill="1" applyBorder="1"/>
    <xf numFmtId="0" fontId="45" fillId="8" borderId="0" xfId="0" applyFont="1" applyFill="1" applyAlignment="1">
      <alignment horizontal="right"/>
    </xf>
    <xf numFmtId="0" fontId="45" fillId="8" borderId="102" xfId="0" applyFont="1" applyFill="1" applyBorder="1"/>
    <xf numFmtId="0" fontId="28" fillId="8" borderId="0" xfId="0" applyFont="1" applyFill="1" applyAlignment="1">
      <alignment horizontal="right"/>
    </xf>
    <xf numFmtId="0" fontId="45" fillId="8" borderId="0" xfId="0" applyFont="1" applyFill="1" applyAlignment="1">
      <alignment horizontal="center"/>
    </xf>
    <xf numFmtId="0" fontId="45" fillId="8" borderId="107" xfId="0" applyFont="1" applyFill="1" applyBorder="1"/>
    <xf numFmtId="0" fontId="45" fillId="8" borderId="0" xfId="0" applyFont="1" applyFill="1"/>
    <xf numFmtId="0" fontId="28" fillId="8" borderId="102" xfId="0" applyFont="1" applyFill="1" applyBorder="1" applyAlignment="1" applyProtection="1">
      <alignment vertical="center"/>
      <protection locked="0"/>
    </xf>
    <xf numFmtId="0" fontId="45" fillId="8" borderId="0" xfId="0" applyFont="1" applyFill="1" applyProtection="1">
      <protection locked="0"/>
    </xf>
    <xf numFmtId="0" fontId="46" fillId="8" borderId="0" xfId="0" applyFont="1" applyFill="1" applyAlignment="1" applyProtection="1">
      <alignment horizontal="center"/>
      <protection locked="0"/>
    </xf>
    <xf numFmtId="0" fontId="28" fillId="8" borderId="0" xfId="0" applyFont="1" applyFill="1" applyAlignment="1" applyProtection="1">
      <alignment horizontal="right" vertical="center"/>
      <protection locked="0"/>
    </xf>
    <xf numFmtId="0" fontId="45" fillId="8" borderId="9" xfId="0" applyFont="1" applyFill="1" applyBorder="1"/>
    <xf numFmtId="0" fontId="45" fillId="8" borderId="112" xfId="0" applyFont="1" applyFill="1" applyBorder="1"/>
    <xf numFmtId="0" fontId="45" fillId="8" borderId="113" xfId="0" applyFont="1" applyFill="1" applyBorder="1"/>
    <xf numFmtId="0" fontId="45" fillId="0" borderId="7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102" xfId="0" applyFont="1" applyBorder="1" applyAlignment="1">
      <alignment horizontal="center"/>
    </xf>
    <xf numFmtId="0" fontId="45" fillId="0" borderId="103" xfId="0" applyFont="1" applyBorder="1" applyAlignment="1">
      <alignment horizontal="center"/>
    </xf>
    <xf numFmtId="0" fontId="45" fillId="0" borderId="78" xfId="0" applyFont="1" applyBorder="1" applyAlignment="1">
      <alignment horizontal="center"/>
    </xf>
    <xf numFmtId="0" fontId="45" fillId="0" borderId="104" xfId="0" applyFont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102" xfId="0" applyFont="1" applyBorder="1" applyAlignment="1">
      <alignment horizontal="left"/>
    </xf>
    <xf numFmtId="0" fontId="28" fillId="9" borderId="108" xfId="0" applyFont="1" applyFill="1" applyBorder="1" applyAlignment="1">
      <alignment horizontal="left"/>
    </xf>
    <xf numFmtId="0" fontId="28" fillId="9" borderId="75" xfId="0" applyFont="1" applyFill="1" applyBorder="1" applyAlignment="1">
      <alignment horizontal="left"/>
    </xf>
    <xf numFmtId="0" fontId="28" fillId="9" borderId="109" xfId="0" applyFont="1" applyFill="1" applyBorder="1" applyAlignment="1">
      <alignment horizontal="left"/>
    </xf>
    <xf numFmtId="0" fontId="45" fillId="0" borderId="110" xfId="0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5" fillId="0" borderId="111" xfId="0" applyFont="1" applyBorder="1" applyAlignment="1">
      <alignment horizontal="left"/>
    </xf>
    <xf numFmtId="0" fontId="29" fillId="8" borderId="5" xfId="0" applyFont="1" applyFill="1" applyBorder="1" applyAlignment="1">
      <alignment horizontal="center" vertical="center"/>
    </xf>
    <xf numFmtId="0" fontId="16" fillId="8" borderId="100" xfId="0" applyFont="1" applyFill="1" applyBorder="1" applyAlignment="1">
      <alignment horizontal="center" vertical="center"/>
    </xf>
    <xf numFmtId="0" fontId="16" fillId="8" borderId="10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102" xfId="0" applyFont="1" applyFill="1" applyBorder="1" applyAlignment="1">
      <alignment horizontal="center" vertical="center"/>
    </xf>
    <xf numFmtId="0" fontId="16" fillId="8" borderId="103" xfId="0" applyFont="1" applyFill="1" applyBorder="1" applyAlignment="1">
      <alignment horizontal="center" vertical="center"/>
    </xf>
    <xf numFmtId="0" fontId="16" fillId="8" borderId="78" xfId="0" applyFont="1" applyFill="1" applyBorder="1" applyAlignment="1">
      <alignment horizontal="center" vertical="center"/>
    </xf>
    <xf numFmtId="0" fontId="16" fillId="8" borderId="104" xfId="0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horizontal="center" vertical="center"/>
      <protection locked="0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29" fillId="10" borderId="105" xfId="0" applyFont="1" applyFill="1" applyBorder="1" applyAlignment="1">
      <alignment horizontal="center" vertical="center" wrapText="1"/>
    </xf>
    <xf numFmtId="0" fontId="29" fillId="10" borderId="94" xfId="0" applyFont="1" applyFill="1" applyBorder="1" applyAlignment="1">
      <alignment horizontal="center" vertical="center" wrapText="1"/>
    </xf>
    <xf numFmtId="0" fontId="29" fillId="10" borderId="106" xfId="0" applyFont="1" applyFill="1" applyBorder="1" applyAlignment="1">
      <alignment horizontal="center" vertical="center" wrapText="1"/>
    </xf>
    <xf numFmtId="0" fontId="45" fillId="8" borderId="0" xfId="0" applyFont="1" applyFill="1" applyAlignment="1">
      <alignment horizontal="center"/>
    </xf>
    <xf numFmtId="0" fontId="45" fillId="8" borderId="75" xfId="0" applyFont="1" applyFill="1" applyBorder="1" applyAlignment="1">
      <alignment horizontal="center"/>
    </xf>
    <xf numFmtId="9" fontId="45" fillId="9" borderId="93" xfId="1" applyFont="1" applyFill="1" applyBorder="1" applyAlignment="1">
      <alignment horizontal="center" vertical="center"/>
    </xf>
    <xf numFmtId="9" fontId="45" fillId="9" borderId="87" xfId="1" applyFont="1" applyFill="1" applyBorder="1" applyAlignment="1">
      <alignment horizontal="center" vertical="center"/>
    </xf>
    <xf numFmtId="0" fontId="45" fillId="8" borderId="10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18" fillId="8" borderId="13" xfId="0" applyFont="1" applyFill="1" applyBorder="1" applyAlignment="1">
      <alignment horizontal="left" vertical="center" wrapText="1"/>
    </xf>
    <xf numFmtId="0" fontId="20" fillId="8" borderId="13" xfId="0" applyFont="1" applyFill="1" applyBorder="1" applyAlignment="1">
      <alignment horizontal="left" vertical="center" wrapText="1"/>
    </xf>
    <xf numFmtId="0" fontId="33" fillId="9" borderId="28" xfId="0" applyFont="1" applyFill="1" applyBorder="1" applyAlignment="1" applyProtection="1">
      <alignment horizontal="center" vertical="center" wrapText="1"/>
      <protection locked="0"/>
    </xf>
    <xf numFmtId="0" fontId="33" fillId="9" borderId="33" xfId="0" applyFont="1" applyFill="1" applyBorder="1" applyAlignment="1" applyProtection="1">
      <alignment horizontal="center" vertical="center" wrapText="1"/>
      <protection locked="0"/>
    </xf>
    <xf numFmtId="0" fontId="33" fillId="9" borderId="42" xfId="0" applyFont="1" applyFill="1" applyBorder="1" applyAlignment="1" applyProtection="1">
      <alignment horizontal="center" vertical="center" wrapText="1"/>
      <protection locked="0"/>
    </xf>
    <xf numFmtId="9" fontId="34" fillId="0" borderId="28" xfId="0" applyNumberFormat="1" applyFont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42" xfId="0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22" fillId="10" borderId="69" xfId="0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center" vertical="center"/>
    </xf>
    <xf numFmtId="0" fontId="22" fillId="10" borderId="70" xfId="0" applyFont="1" applyFill="1" applyBorder="1" applyAlignment="1">
      <alignment horizontal="center" vertical="center"/>
    </xf>
    <xf numFmtId="0" fontId="33" fillId="9" borderId="97" xfId="0" applyFont="1" applyFill="1" applyBorder="1" applyAlignment="1">
      <alignment horizontal="center" vertical="center" wrapText="1"/>
    </xf>
    <xf numFmtId="0" fontId="33" fillId="9" borderId="56" xfId="0" applyFont="1" applyFill="1" applyBorder="1" applyAlignment="1">
      <alignment horizontal="center" vertical="center" wrapText="1"/>
    </xf>
    <xf numFmtId="0" fontId="33" fillId="9" borderId="98" xfId="0" applyFont="1" applyFill="1" applyBorder="1" applyAlignment="1">
      <alignment horizontal="center" vertical="center" wrapText="1"/>
    </xf>
    <xf numFmtId="0" fontId="33" fillId="9" borderId="99" xfId="0" applyFont="1" applyFill="1" applyBorder="1" applyAlignment="1">
      <alignment horizontal="center" vertical="center" wrapText="1"/>
    </xf>
    <xf numFmtId="0" fontId="33" fillId="10" borderId="49" xfId="0" applyFont="1" applyFill="1" applyBorder="1" applyAlignment="1" applyProtection="1">
      <alignment horizontal="left" vertical="center" wrapText="1"/>
      <protection locked="0"/>
    </xf>
    <xf numFmtId="0" fontId="33" fillId="10" borderId="50" xfId="0" applyFont="1" applyFill="1" applyBorder="1" applyAlignment="1" applyProtection="1">
      <alignment horizontal="left" vertical="center" wrapText="1"/>
      <protection locked="0"/>
    </xf>
    <xf numFmtId="0" fontId="33" fillId="10" borderId="54" xfId="0" applyFont="1" applyFill="1" applyBorder="1" applyAlignment="1" applyProtection="1">
      <alignment horizontal="left" vertical="center" wrapText="1"/>
      <protection locked="0"/>
    </xf>
    <xf numFmtId="0" fontId="33" fillId="9" borderId="97" xfId="0" applyFont="1" applyFill="1" applyBorder="1" applyAlignment="1">
      <alignment horizontal="center" vertical="center"/>
    </xf>
    <xf numFmtId="0" fontId="33" fillId="9" borderId="56" xfId="0" applyFont="1" applyFill="1" applyBorder="1" applyAlignment="1">
      <alignment horizontal="center" vertical="center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14" fontId="34" fillId="0" borderId="28" xfId="0" applyNumberFormat="1" applyFont="1" applyBorder="1" applyAlignment="1" applyProtection="1">
      <alignment horizontal="center" vertical="center" wrapText="1"/>
      <protection locked="0"/>
    </xf>
    <xf numFmtId="14" fontId="34" fillId="0" borderId="31" xfId="0" applyNumberFormat="1" applyFont="1" applyBorder="1" applyAlignment="1" applyProtection="1">
      <alignment horizontal="center"/>
      <protection locked="0"/>
    </xf>
    <xf numFmtId="0" fontId="34" fillId="0" borderId="31" xfId="0" applyFont="1" applyBorder="1" applyAlignment="1" applyProtection="1">
      <alignment horizontal="center"/>
      <protection locked="0"/>
    </xf>
    <xf numFmtId="0" fontId="34" fillId="8" borderId="22" xfId="0" applyFont="1" applyFill="1" applyBorder="1" applyAlignment="1" applyProtection="1">
      <alignment horizontal="center"/>
      <protection locked="0"/>
    </xf>
    <xf numFmtId="9" fontId="34" fillId="0" borderId="44" xfId="0" applyNumberFormat="1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>
      <alignment horizontal="center" vertical="center"/>
    </xf>
    <xf numFmtId="0" fontId="34" fillId="0" borderId="21" xfId="0" applyFont="1" applyBorder="1" applyAlignment="1" applyProtection="1">
      <alignment horizontal="center"/>
      <protection locked="0"/>
    </xf>
    <xf numFmtId="0" fontId="33" fillId="8" borderId="22" xfId="0" applyFont="1" applyFill="1" applyBorder="1" applyAlignment="1" applyProtection="1">
      <alignment horizontal="center" vertical="center"/>
      <protection locked="0"/>
    </xf>
    <xf numFmtId="0" fontId="33" fillId="9" borderId="44" xfId="0" applyFont="1" applyFill="1" applyBorder="1" applyAlignment="1" applyProtection="1">
      <alignment horizontal="center" vertical="center" wrapText="1"/>
      <protection locked="0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40" fillId="10" borderId="49" xfId="0" applyFont="1" applyFill="1" applyBorder="1" applyAlignment="1" applyProtection="1">
      <alignment horizontal="left" vertical="center" wrapText="1"/>
      <protection locked="0"/>
    </xf>
    <xf numFmtId="0" fontId="40" fillId="10" borderId="50" xfId="0" applyFont="1" applyFill="1" applyBorder="1" applyAlignment="1" applyProtection="1">
      <alignment horizontal="left" vertical="center" wrapText="1"/>
      <protection locked="0"/>
    </xf>
    <xf numFmtId="0" fontId="40" fillId="10" borderId="51" xfId="0" applyFont="1" applyFill="1" applyBorder="1" applyAlignment="1" applyProtection="1">
      <alignment horizontal="left" vertical="center" wrapText="1"/>
      <protection locked="0"/>
    </xf>
    <xf numFmtId="9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14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3" fillId="9" borderId="28" xfId="0" applyFont="1" applyFill="1" applyBorder="1" applyAlignment="1" applyProtection="1">
      <alignment horizontal="center" vertical="center" wrapText="1"/>
      <protection locked="0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9" borderId="42" xfId="0" applyFont="1" applyFill="1" applyBorder="1" applyAlignment="1" applyProtection="1">
      <alignment horizontal="center" vertical="center" wrapText="1"/>
      <protection locked="0"/>
    </xf>
    <xf numFmtId="0" fontId="41" fillId="0" borderId="89" xfId="0" applyFont="1" applyBorder="1" applyAlignment="1" applyProtection="1">
      <alignment horizontal="center" vertical="center" wrapText="1"/>
      <protection locked="0"/>
    </xf>
    <xf numFmtId="0" fontId="41" fillId="0" borderId="17" xfId="0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0" fontId="41" fillId="0" borderId="80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19" xfId="0" applyFont="1" applyBorder="1" applyAlignment="1" applyProtection="1">
      <alignment horizontal="center" vertical="center" wrapText="1"/>
      <protection locked="0"/>
    </xf>
    <xf numFmtId="0" fontId="23" fillId="9" borderId="29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 wrapText="1"/>
    </xf>
    <xf numFmtId="0" fontId="24" fillId="9" borderId="63" xfId="0" applyFont="1" applyFill="1" applyBorder="1" applyAlignment="1">
      <alignment horizontal="center" vertical="center" wrapText="1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0" fillId="0" borderId="31" xfId="0" applyFont="1" applyBorder="1" applyAlignment="1" applyProtection="1">
      <alignment horizontal="center"/>
      <protection locked="0"/>
    </xf>
    <xf numFmtId="0" fontId="20" fillId="8" borderId="22" xfId="0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9" fillId="8" borderId="22" xfId="0" applyFont="1" applyFill="1" applyBorder="1" applyAlignment="1" applyProtection="1">
      <alignment horizontal="center" vertical="center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14" fontId="26" fillId="0" borderId="44" xfId="0" applyNumberFormat="1" applyFont="1" applyBorder="1" applyAlignment="1" applyProtection="1">
      <alignment horizontal="center" vertical="center" wrapText="1"/>
      <protection locked="0"/>
    </xf>
    <xf numFmtId="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23" fillId="9" borderId="44" xfId="0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2" fontId="24" fillId="9" borderId="29" xfId="0" applyNumberFormat="1" applyFont="1" applyFill="1" applyBorder="1" applyAlignment="1">
      <alignment horizontal="center" vertical="center" wrapText="1"/>
    </xf>
    <xf numFmtId="2" fontId="24" fillId="9" borderId="34" xfId="0" applyNumberFormat="1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9" fontId="26" fillId="0" borderId="16" xfId="1" applyFont="1" applyBorder="1" applyAlignment="1" applyProtection="1">
      <alignment horizontal="center" vertical="center" wrapText="1"/>
    </xf>
    <xf numFmtId="9" fontId="26" fillId="0" borderId="4" xfId="1" applyFont="1" applyBorder="1" applyAlignment="1" applyProtection="1">
      <alignment horizontal="center" vertical="center" wrapText="1"/>
    </xf>
    <xf numFmtId="9" fontId="26" fillId="0" borderId="11" xfId="1" applyFont="1" applyBorder="1" applyAlignment="1" applyProtection="1">
      <alignment horizontal="center" vertical="center" wrapText="1"/>
    </xf>
    <xf numFmtId="9" fontId="26" fillId="0" borderId="62" xfId="0" applyNumberFormat="1" applyFont="1" applyBorder="1" applyAlignment="1" applyProtection="1">
      <alignment horizontal="center" vertical="center" wrapText="1"/>
      <protection locked="0"/>
    </xf>
    <xf numFmtId="9" fontId="26" fillId="0" borderId="57" xfId="0" applyNumberFormat="1" applyFont="1" applyBorder="1" applyAlignment="1" applyProtection="1">
      <alignment horizontal="center" vertical="center" wrapText="1"/>
      <protection locked="0"/>
    </xf>
    <xf numFmtId="9" fontId="26" fillId="0" borderId="63" xfId="0" applyNumberFormat="1" applyFont="1" applyBorder="1" applyAlignment="1" applyProtection="1">
      <alignment horizontal="center" vertical="center" wrapText="1"/>
      <protection locked="0"/>
    </xf>
    <xf numFmtId="9" fontId="26" fillId="0" borderId="28" xfId="1" applyFont="1" applyBorder="1" applyAlignment="1" applyProtection="1">
      <alignment horizontal="center" vertical="center" wrapText="1"/>
      <protection locked="0"/>
    </xf>
    <xf numFmtId="9" fontId="26" fillId="0" borderId="33" xfId="1" applyFont="1" applyBorder="1" applyAlignment="1" applyProtection="1">
      <alignment horizontal="center" vertical="center" wrapText="1"/>
      <protection locked="0"/>
    </xf>
    <xf numFmtId="9" fontId="26" fillId="0" borderId="42" xfId="1" applyFont="1" applyBorder="1" applyAlignment="1" applyProtection="1">
      <alignment horizontal="center" vertical="center" wrapText="1"/>
      <protection locked="0"/>
    </xf>
    <xf numFmtId="9" fontId="26" fillId="0" borderId="30" xfId="1" applyFont="1" applyFill="1" applyBorder="1" applyAlignment="1" applyProtection="1">
      <alignment horizontal="center" vertical="center" wrapText="1"/>
    </xf>
    <xf numFmtId="9" fontId="26" fillId="0" borderId="38" xfId="1" applyFont="1" applyFill="1" applyBorder="1" applyAlignment="1" applyProtection="1">
      <alignment horizontal="center" vertical="center" wrapText="1"/>
    </xf>
    <xf numFmtId="9" fontId="26" fillId="0" borderId="41" xfId="1" applyFont="1" applyFill="1" applyBorder="1" applyAlignment="1" applyProtection="1">
      <alignment horizontal="center" vertical="center" wrapText="1"/>
    </xf>
    <xf numFmtId="9" fontId="26" fillId="0" borderId="39" xfId="0" applyNumberFormat="1" applyFont="1" applyBorder="1" applyAlignment="1" applyProtection="1">
      <alignment horizontal="center" vertical="center" wrapText="1"/>
      <protection locked="0"/>
    </xf>
    <xf numFmtId="9" fontId="26" fillId="0" borderId="46" xfId="0" applyNumberFormat="1" applyFont="1" applyBorder="1" applyAlignment="1" applyProtection="1">
      <alignment horizontal="center" vertical="center" wrapText="1"/>
      <protection locked="0"/>
    </xf>
    <xf numFmtId="9" fontId="26" fillId="0" borderId="60" xfId="0" applyNumberFormat="1" applyFont="1" applyBorder="1" applyAlignment="1" applyProtection="1">
      <alignment horizontal="center" vertical="center" wrapText="1"/>
      <protection locked="0"/>
    </xf>
    <xf numFmtId="9" fontId="26" fillId="0" borderId="61" xfId="0" applyNumberFormat="1" applyFont="1" applyBorder="1" applyAlignment="1" applyProtection="1">
      <alignment horizontal="center" vertical="center" wrapText="1"/>
      <protection locked="0"/>
    </xf>
    <xf numFmtId="9" fontId="26" fillId="0" borderId="45" xfId="1" applyFont="1" applyBorder="1" applyAlignment="1" applyProtection="1">
      <alignment horizontal="center" vertical="center" wrapText="1"/>
    </xf>
    <xf numFmtId="9" fontId="26" fillId="0" borderId="44" xfId="1" applyFont="1" applyBorder="1" applyAlignment="1" applyProtection="1">
      <alignment horizontal="center" vertical="center" wrapText="1"/>
      <protection locked="0"/>
    </xf>
    <xf numFmtId="9" fontId="26" fillId="0" borderId="46" xfId="1" applyFont="1" applyBorder="1" applyAlignment="1" applyProtection="1">
      <alignment horizontal="center" vertical="center" wrapText="1"/>
      <protection locked="0"/>
    </xf>
    <xf numFmtId="9" fontId="26" fillId="0" borderId="44" xfId="1" applyFont="1" applyFill="1" applyBorder="1" applyAlignment="1" applyProtection="1">
      <alignment horizontal="center" vertical="center" wrapText="1"/>
    </xf>
    <xf numFmtId="9" fontId="26" fillId="0" borderId="46" xfId="1" applyFont="1" applyFill="1" applyBorder="1" applyAlignment="1" applyProtection="1">
      <alignment horizontal="center" vertical="center" wrapText="1"/>
    </xf>
    <xf numFmtId="0" fontId="20" fillId="8" borderId="74" xfId="0" applyFont="1" applyFill="1" applyBorder="1" applyAlignment="1" applyProtection="1">
      <alignment horizontal="center"/>
      <protection locked="0"/>
    </xf>
    <xf numFmtId="0" fontId="20" fillId="8" borderId="75" xfId="0" applyFont="1" applyFill="1" applyBorder="1" applyAlignment="1" applyProtection="1">
      <alignment horizontal="center"/>
      <protection locked="0"/>
    </xf>
    <xf numFmtId="0" fontId="20" fillId="8" borderId="76" xfId="0" applyFont="1" applyFill="1" applyBorder="1" applyAlignment="1" applyProtection="1">
      <alignment horizontal="center"/>
      <protection locked="0"/>
    </xf>
    <xf numFmtId="0" fontId="29" fillId="8" borderId="74" xfId="0" applyFont="1" applyFill="1" applyBorder="1" applyAlignment="1" applyProtection="1">
      <alignment horizontal="center" vertical="center"/>
      <protection locked="0"/>
    </xf>
    <xf numFmtId="0" fontId="29" fillId="8" borderId="75" xfId="0" applyFont="1" applyFill="1" applyBorder="1" applyAlignment="1" applyProtection="1">
      <alignment horizontal="center" vertical="center"/>
      <protection locked="0"/>
    </xf>
    <xf numFmtId="0" fontId="29" fillId="8" borderId="76" xfId="0" applyFont="1" applyFill="1" applyBorder="1" applyAlignment="1" applyProtection="1">
      <alignment horizontal="center" vertical="center"/>
      <protection locked="0"/>
    </xf>
    <xf numFmtId="0" fontId="37" fillId="0" borderId="44" xfId="0" applyFont="1" applyBorder="1" applyAlignment="1">
      <alignment horizontal="center" vertical="center" wrapText="1"/>
    </xf>
    <xf numFmtId="0" fontId="43" fillId="10" borderId="74" xfId="0" applyFont="1" applyFill="1" applyBorder="1" applyAlignment="1">
      <alignment horizontal="center" vertical="center" wrapText="1"/>
    </xf>
    <xf numFmtId="0" fontId="43" fillId="10" borderId="75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43" fillId="10" borderId="65" xfId="0" applyFont="1" applyFill="1" applyBorder="1" applyAlignment="1">
      <alignment horizontal="center" vertical="center" wrapText="1"/>
    </xf>
    <xf numFmtId="0" fontId="43" fillId="10" borderId="66" xfId="0" applyFont="1" applyFill="1" applyBorder="1" applyAlignment="1">
      <alignment horizontal="center" vertical="center" wrapText="1"/>
    </xf>
    <xf numFmtId="0" fontId="43" fillId="10" borderId="67" xfId="0" applyFont="1" applyFill="1" applyBorder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/>
    </xf>
    <xf numFmtId="0" fontId="17" fillId="8" borderId="52" xfId="0" applyFont="1" applyFill="1" applyBorder="1" applyAlignment="1">
      <alignment horizontal="center" vertical="center" wrapText="1"/>
    </xf>
    <xf numFmtId="0" fontId="17" fillId="8" borderId="80" xfId="0" applyFont="1" applyFill="1" applyBorder="1" applyAlignment="1">
      <alignment horizontal="center" vertical="center" wrapText="1"/>
    </xf>
    <xf numFmtId="0" fontId="17" fillId="8" borderId="72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164" fontId="17" fillId="0" borderId="96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164" fontId="17" fillId="0" borderId="6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44" xfId="0" applyFont="1" applyBorder="1" applyAlignment="1">
      <alignment horizontal="left"/>
    </xf>
    <xf numFmtId="0" fontId="20" fillId="8" borderId="44" xfId="0" applyFont="1" applyFill="1" applyBorder="1" applyAlignment="1">
      <alignment horizontal="left" vertical="top" wrapText="1"/>
    </xf>
    <xf numFmtId="0" fontId="20" fillId="8" borderId="44" xfId="0" applyFont="1" applyFill="1" applyBorder="1" applyAlignment="1">
      <alignment horizontal="left" vertical="top"/>
    </xf>
    <xf numFmtId="0" fontId="17" fillId="8" borderId="44" xfId="0" applyFont="1" applyFill="1" applyBorder="1" applyAlignment="1">
      <alignment horizontal="left"/>
    </xf>
    <xf numFmtId="0" fontId="20" fillId="8" borderId="44" xfId="0" applyFont="1" applyFill="1" applyBorder="1" applyAlignment="1">
      <alignment horizontal="left"/>
    </xf>
    <xf numFmtId="0" fontId="20" fillId="8" borderId="65" xfId="0" applyFont="1" applyFill="1" applyBorder="1" applyAlignment="1">
      <alignment horizontal="center"/>
    </xf>
    <xf numFmtId="0" fontId="20" fillId="8" borderId="66" xfId="0" applyFont="1" applyFill="1" applyBorder="1" applyAlignment="1">
      <alignment horizontal="center"/>
    </xf>
    <xf numFmtId="0" fontId="20" fillId="8" borderId="67" xfId="0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28" fillId="10" borderId="44" xfId="0" applyFont="1" applyFill="1" applyBorder="1" applyAlignment="1">
      <alignment horizontal="center" vertical="top" wrapText="1"/>
    </xf>
    <xf numFmtId="0" fontId="20" fillId="0" borderId="44" xfId="0" applyFont="1" applyBorder="1" applyAlignment="1">
      <alignment horizontal="left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20" fillId="0" borderId="80" xfId="0" applyFont="1" applyBorder="1" applyAlignment="1">
      <alignment horizontal="left" vertical="center" wrapText="1"/>
    </xf>
    <xf numFmtId="0" fontId="17" fillId="9" borderId="44" xfId="0" applyFont="1" applyFill="1" applyBorder="1" applyAlignment="1">
      <alignment horizontal="center" vertical="center" wrapText="1"/>
    </xf>
    <xf numFmtId="0" fontId="43" fillId="10" borderId="44" xfId="0" applyFont="1" applyFill="1" applyBorder="1" applyAlignment="1">
      <alignment horizontal="center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10" borderId="68" xfId="0" applyFont="1" applyFill="1" applyBorder="1" applyAlignment="1">
      <alignment horizontal="center" vertical="center" wrapText="1"/>
    </xf>
    <xf numFmtId="0" fontId="43" fillId="10" borderId="70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7" fillId="9" borderId="44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23813</xdr:rowOff>
    </xdr:from>
    <xdr:to>
      <xdr:col>9</xdr:col>
      <xdr:colOff>2595561</xdr:colOff>
      <xdr:row>2</xdr:row>
      <xdr:rowOff>23813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236854" y="26353"/>
          <a:ext cx="33313687" cy="2873375"/>
          <a:chOff x="-11" y="0"/>
          <a:chExt cx="1411" cy="154"/>
        </a:xfrm>
      </xdr:grpSpPr>
      <xdr:sp macro="" textlink="">
        <xdr:nvSpPr>
          <xdr:cNvPr id="5" name="1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1. Concertación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15/05/2026</a:t>
            </a: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571500</xdr:colOff>
      <xdr:row>0</xdr:row>
      <xdr:rowOff>119062</xdr:rowOff>
    </xdr:from>
    <xdr:to>
      <xdr:col>2</xdr:col>
      <xdr:colOff>3857625</xdr:colOff>
      <xdr:row>1</xdr:row>
      <xdr:rowOff>785812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2E2FD-C303-4E44-B5AE-5063E5A66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119062"/>
          <a:ext cx="3286125" cy="2333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309563</xdr:rowOff>
    </xdr:from>
    <xdr:to>
      <xdr:col>13</xdr:col>
      <xdr:colOff>5357812</xdr:colOff>
      <xdr:row>2</xdr:row>
      <xdr:rowOff>690563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/>
        </xdr:cNvGrpSpPr>
      </xdr:nvGrpSpPr>
      <xdr:grpSpPr bwMode="auto">
        <a:xfrm>
          <a:off x="445770" y="308293"/>
          <a:ext cx="33219707" cy="2873375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2. Seguimiento y Retroalimentación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7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15/05/2026</a:t>
            </a:r>
            <a:endParaRPr lang="es-CO" sz="1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357188</xdr:colOff>
      <xdr:row>0</xdr:row>
      <xdr:rowOff>404813</xdr:rowOff>
    </xdr:from>
    <xdr:to>
      <xdr:col>3</xdr:col>
      <xdr:colOff>881063</xdr:colOff>
      <xdr:row>2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4422C-745C-409B-9D28-50DC2CAF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8" y="404813"/>
          <a:ext cx="3286125" cy="2333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357188</xdr:rowOff>
    </xdr:from>
    <xdr:to>
      <xdr:col>15</xdr:col>
      <xdr:colOff>2286000</xdr:colOff>
      <xdr:row>1</xdr:row>
      <xdr:rowOff>1547813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>
          <a:grpSpLocks/>
        </xdr:cNvGrpSpPr>
      </xdr:nvGrpSpPr>
      <xdr:grpSpPr bwMode="auto">
        <a:xfrm>
          <a:off x="518478" y="354648"/>
          <a:ext cx="36279772" cy="2878455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3. Evaluación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7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15/05/2026</a:t>
            </a:r>
            <a:endParaRPr lang="es-CO" sz="1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595313</xdr:colOff>
      <xdr:row>0</xdr:row>
      <xdr:rowOff>428626</xdr:rowOff>
    </xdr:from>
    <xdr:to>
      <xdr:col>3</xdr:col>
      <xdr:colOff>1119188</xdr:colOff>
      <xdr:row>1</xdr:row>
      <xdr:rowOff>1095376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FBC4F-7155-44AB-BFBA-2515BD22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313" y="428626"/>
          <a:ext cx="3286125" cy="2333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381001</xdr:rowOff>
    </xdr:from>
    <xdr:to>
      <xdr:col>9</xdr:col>
      <xdr:colOff>1785938</xdr:colOff>
      <xdr:row>1</xdr:row>
      <xdr:rowOff>547687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785814" y="381001"/>
          <a:ext cx="17495519" cy="1180146"/>
          <a:chOff x="-11" y="0"/>
          <a:chExt cx="1411" cy="154"/>
        </a:xfrm>
      </xdr:grpSpPr>
      <xdr:sp macro="" textlink="">
        <xdr:nvSpPr>
          <xdr:cNvPr id="6" name="1 CuadroTexto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3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4. Valoración de Competencias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DE</a:t>
            </a:r>
            <a:r>
              <a:rPr lang="es-ES" sz="13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3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15/05/2026</a:t>
            </a:r>
            <a:endParaRPr lang="es-CO" sz="13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3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3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666752</xdr:colOff>
      <xdr:row>0</xdr:row>
      <xdr:rowOff>464344</xdr:rowOff>
    </xdr:from>
    <xdr:to>
      <xdr:col>2</xdr:col>
      <xdr:colOff>452437</xdr:colOff>
      <xdr:row>1</xdr:row>
      <xdr:rowOff>261937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FD355-10B0-4E61-92FC-25D429A16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2" y="464344"/>
          <a:ext cx="1964529" cy="821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40821</xdr:rowOff>
    </xdr:from>
    <xdr:to>
      <xdr:col>7</xdr:col>
      <xdr:colOff>453117</xdr:colOff>
      <xdr:row>2</xdr:row>
      <xdr:rowOff>95248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>
          <a:grpSpLocks/>
        </xdr:cNvGrpSpPr>
      </xdr:nvGrpSpPr>
      <xdr:grpSpPr bwMode="auto">
        <a:xfrm>
          <a:off x="110126" y="40821"/>
          <a:ext cx="18205904" cy="1258387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3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5. Consolidado de Evaluación del Acuerdo de Gestión y Retroalimentación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 DE</a:t>
            </a:r>
            <a:r>
              <a:rPr lang="es-ES" sz="13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3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15/05/2026</a:t>
            </a:r>
            <a:endParaRPr lang="es-CO" sz="13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3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3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217715</xdr:colOff>
      <xdr:row>0</xdr:row>
      <xdr:rowOff>108858</xdr:rowOff>
    </xdr:from>
    <xdr:to>
      <xdr:col>2</xdr:col>
      <xdr:colOff>2476500</xdr:colOff>
      <xdr:row>1</xdr:row>
      <xdr:rowOff>870857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AE23A-CCE4-4BF6-88B3-2A494612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4" y="108858"/>
          <a:ext cx="2258785" cy="100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4140625" defaultRowHeight="14.4"/>
  <cols>
    <col min="1" max="1" width="22.664062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42" t="s">
        <v>1</v>
      </c>
      <c r="D5" s="245" t="s">
        <v>2</v>
      </c>
    </row>
    <row r="6" spans="1:4" ht="126.75" customHeight="1" thickBot="1">
      <c r="A6" s="3" t="s">
        <v>3</v>
      </c>
      <c r="B6" s="6">
        <v>0.15</v>
      </c>
      <c r="C6" s="243"/>
      <c r="D6" s="246"/>
    </row>
    <row r="7" spans="1:4" ht="94.5" customHeight="1" thickBot="1">
      <c r="A7" s="2" t="s">
        <v>4</v>
      </c>
      <c r="B7" s="6">
        <v>0.15</v>
      </c>
      <c r="C7" s="243"/>
      <c r="D7" s="246"/>
    </row>
    <row r="8" spans="1:4" ht="60.75" customHeight="1" thickBot="1">
      <c r="A8" s="1" t="s">
        <v>5</v>
      </c>
      <c r="B8" s="6">
        <v>0.15</v>
      </c>
      <c r="C8" s="243"/>
      <c r="D8" s="246"/>
    </row>
    <row r="9" spans="1:4" ht="44.25" customHeight="1" thickBot="1">
      <c r="A9" s="5" t="s">
        <v>6</v>
      </c>
      <c r="B9" s="8">
        <f>SUM(B5:B8)</f>
        <v>1</v>
      </c>
      <c r="C9" s="244"/>
      <c r="D9" s="247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72"/>
  <sheetViews>
    <sheetView zoomScale="110" zoomScaleNormal="110" zoomScaleSheetLayoutView="86" zoomScalePageLayoutView="86" workbookViewId="0">
      <selection activeCell="K3" sqref="K3"/>
    </sheetView>
  </sheetViews>
  <sheetFormatPr baseColWidth="10" defaultColWidth="10.88671875" defaultRowHeight="15.6"/>
  <cols>
    <col min="1" max="1" width="10.88671875" style="13"/>
    <col min="2" max="2" width="2.5546875" style="13" customWidth="1"/>
    <col min="3" max="3" width="38.33203125" style="12" customWidth="1"/>
    <col min="4" max="4" width="15.33203125" style="12" bestFit="1" customWidth="1"/>
    <col min="5" max="9" width="10.88671875" style="12"/>
    <col min="10" max="10" width="17.88671875" style="12" customWidth="1"/>
    <col min="11" max="11" width="38.44140625" style="13" customWidth="1"/>
    <col min="12" max="12" width="15.33203125" style="13" customWidth="1"/>
    <col min="13" max="15" width="10.88671875" style="13"/>
    <col min="16" max="16" width="11.44140625" style="13" customWidth="1"/>
    <col min="17" max="18" width="10.88671875" style="13"/>
    <col min="19" max="19" width="17.88671875" style="13" customWidth="1"/>
    <col min="20" max="20" width="3.33203125" style="13" customWidth="1"/>
    <col min="21" max="49" width="10.88671875" style="13"/>
    <col min="50" max="16384" width="10.88671875" style="12"/>
  </cols>
  <sheetData>
    <row r="1" spans="3:49" s="13" customFormat="1"/>
    <row r="2" spans="3:49" ht="66.75" customHeight="1">
      <c r="C2" s="50" t="s">
        <v>7</v>
      </c>
      <c r="D2" s="248" t="s">
        <v>8</v>
      </c>
      <c r="E2" s="248"/>
      <c r="F2" s="248"/>
      <c r="G2" s="248"/>
      <c r="H2" s="248"/>
      <c r="I2" s="248"/>
      <c r="J2" s="248"/>
      <c r="K2" s="12"/>
    </row>
    <row r="3" spans="3:49" ht="37.5" customHeight="1">
      <c r="C3" s="51" t="s">
        <v>9</v>
      </c>
      <c r="D3" s="248" t="s">
        <v>128</v>
      </c>
      <c r="E3" s="248"/>
      <c r="F3" s="248"/>
      <c r="G3" s="248"/>
      <c r="H3" s="248"/>
      <c r="I3" s="248"/>
      <c r="J3" s="248"/>
      <c r="K3" s="14"/>
    </row>
    <row r="4" spans="3:49" ht="55.5" customHeight="1">
      <c r="C4" s="52" t="s">
        <v>10</v>
      </c>
      <c r="D4" s="248" t="s">
        <v>11</v>
      </c>
      <c r="E4" s="248"/>
      <c r="F4" s="248"/>
      <c r="G4" s="248"/>
      <c r="H4" s="248"/>
      <c r="I4" s="248"/>
      <c r="J4" s="248"/>
      <c r="K4" s="14"/>
    </row>
    <row r="5" spans="3:49" ht="48.75" customHeight="1">
      <c r="C5" s="51" t="s">
        <v>12</v>
      </c>
      <c r="D5" s="248" t="s">
        <v>13</v>
      </c>
      <c r="E5" s="248"/>
      <c r="F5" s="248"/>
      <c r="G5" s="248"/>
      <c r="H5" s="248"/>
      <c r="I5" s="248"/>
      <c r="J5" s="248"/>
      <c r="K5" s="14"/>
      <c r="L5"/>
    </row>
    <row r="6" spans="3:49" ht="64.5" customHeight="1">
      <c r="C6" s="51" t="s">
        <v>14</v>
      </c>
      <c r="D6" s="248" t="s">
        <v>15</v>
      </c>
      <c r="E6" s="248"/>
      <c r="F6" s="248"/>
      <c r="G6" s="248"/>
      <c r="H6" s="248"/>
      <c r="I6" s="248"/>
      <c r="J6" s="248"/>
      <c r="K6" s="14"/>
    </row>
    <row r="7" spans="3:49" ht="48" customHeight="1">
      <c r="C7" s="51" t="s">
        <v>135</v>
      </c>
      <c r="D7" s="248" t="s">
        <v>129</v>
      </c>
      <c r="E7" s="248"/>
      <c r="F7" s="248"/>
      <c r="G7" s="248"/>
      <c r="H7" s="248"/>
      <c r="I7" s="248"/>
      <c r="J7" s="248"/>
      <c r="K7" s="14"/>
    </row>
    <row r="8" spans="3:49" ht="57" customHeight="1">
      <c r="C8" s="51" t="s">
        <v>16</v>
      </c>
      <c r="D8" s="248" t="s">
        <v>17</v>
      </c>
      <c r="E8" s="248"/>
      <c r="F8" s="248"/>
      <c r="G8" s="248"/>
      <c r="H8" s="248"/>
      <c r="I8" s="248"/>
      <c r="J8" s="248"/>
      <c r="K8" s="14"/>
    </row>
    <row r="9" spans="3:49" ht="51" customHeight="1">
      <c r="C9" s="51" t="s">
        <v>18</v>
      </c>
      <c r="D9" s="248" t="s">
        <v>19</v>
      </c>
      <c r="E9" s="248"/>
      <c r="F9" s="248"/>
      <c r="G9" s="248"/>
      <c r="H9" s="248"/>
      <c r="I9" s="248"/>
      <c r="J9" s="248"/>
      <c r="K9" s="14"/>
    </row>
    <row r="10" spans="3:49" ht="49.5" customHeight="1">
      <c r="C10" s="51" t="s">
        <v>20</v>
      </c>
      <c r="D10" s="248" t="s">
        <v>21</v>
      </c>
      <c r="E10" s="248"/>
      <c r="F10" s="248"/>
      <c r="G10" s="248"/>
      <c r="H10" s="248"/>
      <c r="I10" s="248"/>
      <c r="J10" s="248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3:49" ht="52.5" customHeight="1">
      <c r="C11" s="51" t="s">
        <v>22</v>
      </c>
      <c r="D11" s="248" t="s">
        <v>23</v>
      </c>
      <c r="E11" s="248"/>
      <c r="F11" s="248"/>
      <c r="G11" s="248"/>
      <c r="H11" s="248"/>
      <c r="I11" s="248"/>
      <c r="J11" s="248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3:49" ht="68.25" customHeight="1">
      <c r="C12" s="51" t="s">
        <v>24</v>
      </c>
      <c r="D12" s="248" t="s">
        <v>130</v>
      </c>
      <c r="E12" s="248"/>
      <c r="F12" s="248"/>
      <c r="G12" s="248"/>
      <c r="H12" s="248"/>
      <c r="I12" s="248"/>
      <c r="J12" s="248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3:49" ht="41.25" customHeight="1">
      <c r="C13" s="51" t="s">
        <v>25</v>
      </c>
      <c r="D13" s="248" t="s">
        <v>26</v>
      </c>
      <c r="E13" s="248"/>
      <c r="F13" s="248"/>
      <c r="G13" s="248"/>
      <c r="H13" s="248"/>
      <c r="I13" s="248"/>
      <c r="J13" s="248"/>
      <c r="K13" s="14"/>
      <c r="L13" s="14"/>
      <c r="M13" s="14"/>
      <c r="N13" s="14"/>
      <c r="O13" s="14"/>
      <c r="P13" s="14"/>
      <c r="Q13" s="14"/>
      <c r="R13" s="14"/>
      <c r="T13" s="14"/>
    </row>
    <row r="14" spans="3:49" ht="51.75" customHeight="1">
      <c r="C14" s="52" t="s">
        <v>27</v>
      </c>
      <c r="D14" s="248" t="s">
        <v>138</v>
      </c>
      <c r="E14" s="248"/>
      <c r="F14" s="248"/>
      <c r="G14" s="248"/>
      <c r="H14" s="248"/>
      <c r="I14" s="248"/>
      <c r="J14" s="248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3:49" ht="69" customHeight="1">
      <c r="C15" s="51" t="s">
        <v>28</v>
      </c>
      <c r="D15" s="248" t="s">
        <v>29</v>
      </c>
      <c r="E15" s="248"/>
      <c r="F15" s="248"/>
      <c r="G15" s="248"/>
      <c r="H15" s="248"/>
      <c r="I15" s="248"/>
      <c r="J15" s="248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3:49" ht="48.75" customHeight="1">
      <c r="C16" s="51" t="s">
        <v>52</v>
      </c>
      <c r="D16" s="249" t="s">
        <v>202</v>
      </c>
      <c r="E16" s="248"/>
      <c r="F16" s="248"/>
      <c r="G16" s="248"/>
      <c r="H16" s="248"/>
      <c r="I16" s="248"/>
      <c r="J16" s="248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3:49" ht="54.75" customHeight="1">
      <c r="C17" s="51" t="s">
        <v>105</v>
      </c>
      <c r="D17" s="248" t="s">
        <v>131</v>
      </c>
      <c r="E17" s="248"/>
      <c r="F17" s="248"/>
      <c r="G17" s="248"/>
      <c r="H17" s="248"/>
      <c r="I17" s="248"/>
      <c r="J17" s="248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3:49" ht="85.5" customHeight="1">
      <c r="C18" s="51" t="s">
        <v>53</v>
      </c>
      <c r="D18" s="248" t="s">
        <v>203</v>
      </c>
      <c r="E18" s="248"/>
      <c r="F18" s="248"/>
      <c r="G18" s="248"/>
      <c r="H18" s="248"/>
      <c r="I18" s="248"/>
      <c r="J18" s="248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3:49" ht="65.25" customHeight="1">
      <c r="C19" s="51" t="s">
        <v>55</v>
      </c>
      <c r="D19" s="248" t="s">
        <v>205</v>
      </c>
      <c r="E19" s="248"/>
      <c r="F19" s="248"/>
      <c r="G19" s="248"/>
      <c r="H19" s="248"/>
      <c r="I19" s="248"/>
      <c r="J19" s="248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</row>
    <row r="20" spans="3:49" ht="78" customHeight="1">
      <c r="C20" s="51" t="s">
        <v>54</v>
      </c>
      <c r="D20" s="248" t="s">
        <v>204</v>
      </c>
      <c r="E20" s="248"/>
      <c r="F20" s="248"/>
      <c r="G20" s="248"/>
      <c r="H20" s="248"/>
      <c r="I20" s="248"/>
      <c r="J20" s="248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3:49" s="13" customFormat="1" ht="15" customHeight="1"/>
    <row r="22" spans="3:49" s="13" customFormat="1" ht="15" customHeight="1"/>
    <row r="23" spans="3:49" s="13" customFormat="1" ht="15" customHeight="1"/>
    <row r="24" spans="3:49" s="13" customFormat="1" ht="15" customHeight="1"/>
    <row r="25" spans="3:49" s="13" customFormat="1" ht="15" customHeight="1"/>
    <row r="26" spans="3:49" s="13" customFormat="1" ht="15" customHeight="1"/>
    <row r="27" spans="3:49" s="13" customFormat="1" ht="15" customHeight="1"/>
    <row r="28" spans="3:49" s="13" customFormat="1" ht="15" customHeight="1"/>
    <row r="29" spans="3:49" s="13" customFormat="1" ht="15" customHeight="1"/>
    <row r="30" spans="3:49" s="13" customFormat="1" ht="15" customHeight="1"/>
    <row r="31" spans="3:49" s="13" customFormat="1" ht="15" customHeight="1"/>
    <row r="32" spans="3:49" s="13" customFormat="1" ht="15" customHeight="1"/>
    <row r="33" s="13" customFormat="1" ht="15" customHeight="1"/>
    <row r="34" s="13" customFormat="1" ht="15" customHeight="1"/>
    <row r="35" s="13" customFormat="1" ht="15" customHeight="1"/>
    <row r="36" s="13" customFormat="1" ht="15" customHeight="1"/>
    <row r="37" s="13" customFormat="1" ht="15" customHeight="1"/>
    <row r="38" s="13" customFormat="1" ht="15" customHeight="1"/>
    <row r="39" s="13" customFormat="1" ht="15" customHeight="1"/>
    <row r="40" s="13" customFormat="1" ht="15" customHeight="1"/>
    <row r="41" s="13" customFormat="1" ht="15" customHeight="1"/>
    <row r="42" s="13" customFormat="1" ht="15" customHeight="1"/>
    <row r="43" s="13" customFormat="1" ht="15" customHeight="1"/>
    <row r="44" s="13" customFormat="1" ht="15" customHeight="1"/>
    <row r="45" s="13" customFormat="1" ht="15" customHeight="1"/>
    <row r="46" s="13" customFormat="1" ht="15" customHeight="1"/>
    <row r="47" s="13" customFormat="1" ht="15" customHeight="1"/>
    <row r="48" s="13" customFormat="1" ht="15" customHeight="1"/>
    <row r="49" s="13" customFormat="1" ht="15" customHeight="1"/>
    <row r="50" s="13" customFormat="1" ht="15" customHeight="1"/>
    <row r="51" s="13" customFormat="1" ht="15" customHeight="1"/>
    <row r="52" s="13" customFormat="1" ht="15" customHeight="1"/>
    <row r="53" s="13" customFormat="1" ht="15" customHeight="1"/>
    <row r="54" s="13" customFormat="1" ht="15" customHeight="1"/>
    <row r="55" s="13" customFormat="1" ht="15" customHeight="1"/>
    <row r="56" s="13" customFormat="1" ht="15" customHeight="1"/>
    <row r="57" s="13" customFormat="1" ht="15" customHeight="1"/>
    <row r="58" s="13" customFormat="1" ht="15" customHeight="1"/>
    <row r="59" s="13" customFormat="1" ht="15" customHeight="1"/>
    <row r="60" s="13" customFormat="1" ht="15" customHeight="1"/>
    <row r="61" s="13" customFormat="1" ht="15" customHeight="1"/>
    <row r="62" s="13" customFormat="1" ht="15" customHeight="1"/>
    <row r="63" s="13" customFormat="1" ht="15" customHeight="1"/>
    <row r="64" s="13" customFormat="1" ht="15" customHeight="1"/>
    <row r="65" s="13" customFormat="1" ht="15" customHeight="1"/>
    <row r="66" s="13" customFormat="1" ht="15" customHeight="1"/>
    <row r="67" s="13" customFormat="1" ht="15" customHeight="1"/>
    <row r="68" s="13" customFormat="1" ht="15" customHeight="1"/>
    <row r="69" s="13" customFormat="1" ht="15" customHeight="1"/>
    <row r="70" s="13" customFormat="1" ht="15" customHeight="1"/>
    <row r="71" s="13" customFormat="1" ht="15" customHeight="1"/>
    <row r="72" s="13" customFormat="1"/>
  </sheetData>
  <mergeCells count="19">
    <mergeCell ref="D4:J4"/>
    <mergeCell ref="D2:J2"/>
    <mergeCell ref="D3:J3"/>
    <mergeCell ref="D17:J17"/>
    <mergeCell ref="D11:J11"/>
    <mergeCell ref="D5:J5"/>
    <mergeCell ref="D6:J6"/>
    <mergeCell ref="D7:J7"/>
    <mergeCell ref="D8:J8"/>
    <mergeCell ref="D9:J9"/>
    <mergeCell ref="D10:J10"/>
    <mergeCell ref="D20:J20"/>
    <mergeCell ref="D19:J19"/>
    <mergeCell ref="D18:J18"/>
    <mergeCell ref="D12:J12"/>
    <mergeCell ref="D13:J13"/>
    <mergeCell ref="D14:J14"/>
    <mergeCell ref="D15:J15"/>
    <mergeCell ref="D16:J16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9"/>
  <sheetViews>
    <sheetView showGridLines="0" zoomScale="40" zoomScaleNormal="40" zoomScaleSheetLayoutView="10" zoomScalePageLayoutView="50" workbookViewId="0">
      <selection activeCell="G4" sqref="G4:G5"/>
    </sheetView>
  </sheetViews>
  <sheetFormatPr baseColWidth="10" defaultColWidth="10.88671875" defaultRowHeight="18"/>
  <cols>
    <col min="1" max="1" width="4.33203125" style="40" customWidth="1"/>
    <col min="2" max="2" width="13" style="17" bestFit="1" customWidth="1"/>
    <col min="3" max="3" width="71.109375" style="40" customWidth="1"/>
    <col min="4" max="4" width="84.33203125" style="40" customWidth="1"/>
    <col min="5" max="5" width="53.109375" style="40" customWidth="1"/>
    <col min="6" max="6" width="36" style="40" customWidth="1"/>
    <col min="7" max="7" width="118.109375" style="40" customWidth="1"/>
    <col min="8" max="8" width="32" style="40" customWidth="1"/>
    <col min="9" max="9" width="39.44140625" style="40" customWidth="1"/>
    <col min="10" max="10" width="39.88671875" style="40" customWidth="1"/>
    <col min="11" max="11" width="3.6640625" style="40" customWidth="1"/>
    <col min="12" max="16384" width="10.88671875" style="40"/>
  </cols>
  <sheetData>
    <row r="1" spans="1:13" s="45" customFormat="1" ht="132" customHeight="1">
      <c r="A1" s="15"/>
      <c r="B1" s="276"/>
      <c r="C1" s="276"/>
      <c r="D1" s="276"/>
      <c r="E1" s="276"/>
      <c r="F1" s="276"/>
      <c r="G1" s="276"/>
      <c r="H1" s="276"/>
      <c r="I1" s="276"/>
      <c r="J1" s="276"/>
      <c r="K1" s="15"/>
      <c r="L1" s="15"/>
      <c r="M1" s="15"/>
    </row>
    <row r="2" spans="1:13" s="45" customFormat="1" ht="94.5" customHeight="1">
      <c r="A2" s="15"/>
      <c r="B2" s="276"/>
      <c r="C2" s="276"/>
      <c r="D2" s="276"/>
      <c r="E2" s="276"/>
      <c r="F2" s="276"/>
      <c r="G2" s="276"/>
      <c r="H2" s="276"/>
      <c r="I2" s="276"/>
      <c r="J2" s="276"/>
      <c r="K2" s="15"/>
      <c r="L2" s="15"/>
      <c r="M2" s="15"/>
    </row>
    <row r="3" spans="1:13" ht="64.5" customHeight="1">
      <c r="A3" s="30"/>
      <c r="B3" s="257"/>
      <c r="C3" s="258"/>
      <c r="D3" s="258"/>
      <c r="E3" s="258"/>
      <c r="F3" s="258"/>
      <c r="G3" s="258"/>
      <c r="H3" s="258"/>
      <c r="I3" s="258"/>
      <c r="J3" s="259"/>
      <c r="K3" s="192"/>
      <c r="L3" s="15"/>
      <c r="M3" s="15"/>
    </row>
    <row r="4" spans="1:13" s="9" customFormat="1" ht="56.25" customHeight="1">
      <c r="A4" s="18"/>
      <c r="B4" s="267" t="s">
        <v>30</v>
      </c>
      <c r="C4" s="260" t="s">
        <v>31</v>
      </c>
      <c r="D4" s="260" t="s">
        <v>32</v>
      </c>
      <c r="E4" s="260" t="s">
        <v>33</v>
      </c>
      <c r="F4" s="260" t="s">
        <v>34</v>
      </c>
      <c r="G4" s="260" t="s">
        <v>14</v>
      </c>
      <c r="H4" s="260" t="s">
        <v>35</v>
      </c>
      <c r="I4" s="262" t="s">
        <v>36</v>
      </c>
      <c r="J4" s="263"/>
      <c r="K4" s="18"/>
      <c r="L4" s="18"/>
      <c r="M4" s="18"/>
    </row>
    <row r="5" spans="1:13" s="10" customFormat="1" ht="151.5" customHeight="1">
      <c r="A5" s="18"/>
      <c r="B5" s="268"/>
      <c r="C5" s="261"/>
      <c r="D5" s="261"/>
      <c r="E5" s="261"/>
      <c r="F5" s="261"/>
      <c r="G5" s="261"/>
      <c r="H5" s="261"/>
      <c r="I5" s="70" t="s">
        <v>39</v>
      </c>
      <c r="J5" s="71" t="s">
        <v>42</v>
      </c>
      <c r="K5" s="18"/>
      <c r="L5" s="18"/>
      <c r="M5" s="18"/>
    </row>
    <row r="6" spans="1:13" s="10" customFormat="1" ht="91.5" customHeight="1">
      <c r="A6" s="18"/>
      <c r="B6" s="264" t="s">
        <v>178</v>
      </c>
      <c r="C6" s="265"/>
      <c r="D6" s="265"/>
      <c r="E6" s="265"/>
      <c r="F6" s="265"/>
      <c r="G6" s="265"/>
      <c r="H6" s="265"/>
      <c r="I6" s="265"/>
      <c r="J6" s="266"/>
      <c r="K6" s="18"/>
      <c r="L6" s="18"/>
      <c r="M6" s="18"/>
    </row>
    <row r="7" spans="1:13" ht="46.5" customHeight="1" thickBot="1">
      <c r="A7" s="15"/>
      <c r="B7" s="250">
        <v>1</v>
      </c>
      <c r="C7" s="256"/>
      <c r="D7" s="256" t="s">
        <v>177</v>
      </c>
      <c r="E7" s="256"/>
      <c r="F7" s="270"/>
      <c r="G7" s="168"/>
      <c r="H7" s="253">
        <v>0.6</v>
      </c>
      <c r="I7" s="253"/>
      <c r="J7" s="253"/>
      <c r="K7" s="15"/>
      <c r="L7" s="15"/>
      <c r="M7" s="15"/>
    </row>
    <row r="8" spans="1:13" ht="48" customHeight="1" thickBot="1">
      <c r="A8" s="15"/>
      <c r="B8" s="251"/>
      <c r="C8" s="254"/>
      <c r="D8" s="254"/>
      <c r="E8" s="254"/>
      <c r="F8" s="254"/>
      <c r="G8" s="169"/>
      <c r="H8" s="254"/>
      <c r="I8" s="254"/>
      <c r="J8" s="254"/>
      <c r="K8" s="15"/>
      <c r="L8" s="15"/>
      <c r="M8" s="15"/>
    </row>
    <row r="9" spans="1:13" ht="48" customHeight="1" thickBot="1">
      <c r="A9" s="15"/>
      <c r="B9" s="251"/>
      <c r="C9" s="254"/>
      <c r="D9" s="254"/>
      <c r="E9" s="254"/>
      <c r="F9" s="254"/>
      <c r="G9" s="169"/>
      <c r="H9" s="254"/>
      <c r="I9" s="254"/>
      <c r="J9" s="254"/>
      <c r="K9" s="15"/>
      <c r="L9" s="15"/>
      <c r="M9" s="15"/>
    </row>
    <row r="10" spans="1:13" ht="48" customHeight="1" thickBot="1">
      <c r="A10" s="15"/>
      <c r="B10" s="251"/>
      <c r="C10" s="254"/>
      <c r="D10" s="254"/>
      <c r="E10" s="254"/>
      <c r="F10" s="254"/>
      <c r="G10" s="170"/>
      <c r="H10" s="254"/>
      <c r="I10" s="254"/>
      <c r="J10" s="254"/>
      <c r="K10" s="15"/>
      <c r="L10" s="15"/>
      <c r="M10" s="15"/>
    </row>
    <row r="11" spans="1:13" ht="48" customHeight="1">
      <c r="A11" s="15"/>
      <c r="B11" s="252"/>
      <c r="C11" s="255"/>
      <c r="D11" s="255"/>
      <c r="E11" s="269"/>
      <c r="F11" s="255"/>
      <c r="G11" s="171"/>
      <c r="H11" s="255"/>
      <c r="I11" s="255"/>
      <c r="J11" s="255"/>
      <c r="K11" s="15"/>
      <c r="L11" s="15"/>
      <c r="M11" s="15"/>
    </row>
    <row r="12" spans="1:13" ht="47.25" customHeight="1" thickBot="1">
      <c r="A12" s="19"/>
      <c r="B12" s="250">
        <v>2</v>
      </c>
      <c r="C12" s="256"/>
      <c r="D12" s="256" t="s">
        <v>179</v>
      </c>
      <c r="E12" s="256"/>
      <c r="F12" s="270"/>
      <c r="G12" s="168"/>
      <c r="H12" s="253">
        <v>0.1</v>
      </c>
      <c r="I12" s="253"/>
      <c r="J12" s="253"/>
      <c r="K12" s="15"/>
      <c r="L12" s="15"/>
      <c r="M12" s="15"/>
    </row>
    <row r="13" spans="1:13" ht="47.25" customHeight="1" thickBot="1">
      <c r="A13" s="19"/>
      <c r="B13" s="251"/>
      <c r="C13" s="254"/>
      <c r="D13" s="254"/>
      <c r="E13" s="254"/>
      <c r="F13" s="254"/>
      <c r="G13" s="169"/>
      <c r="H13" s="254"/>
      <c r="I13" s="254"/>
      <c r="J13" s="254"/>
      <c r="K13" s="15"/>
      <c r="L13" s="15"/>
      <c r="M13" s="15"/>
    </row>
    <row r="14" spans="1:13" ht="47.25" customHeight="1" thickBot="1">
      <c r="A14" s="19"/>
      <c r="B14" s="251"/>
      <c r="C14" s="254"/>
      <c r="D14" s="254"/>
      <c r="E14" s="254"/>
      <c r="F14" s="254"/>
      <c r="G14" s="169"/>
      <c r="H14" s="254"/>
      <c r="I14" s="254"/>
      <c r="J14" s="254"/>
      <c r="K14" s="15"/>
      <c r="L14" s="15"/>
      <c r="M14" s="15"/>
    </row>
    <row r="15" spans="1:13" ht="55.5" customHeight="1" thickBot="1">
      <c r="A15" s="19"/>
      <c r="B15" s="251"/>
      <c r="C15" s="254"/>
      <c r="D15" s="254"/>
      <c r="E15" s="254"/>
      <c r="F15" s="254"/>
      <c r="G15" s="170"/>
      <c r="H15" s="254"/>
      <c r="I15" s="254"/>
      <c r="J15" s="254"/>
      <c r="K15" s="15"/>
      <c r="L15" s="15"/>
      <c r="M15" s="15"/>
    </row>
    <row r="16" spans="1:13" ht="39.75" customHeight="1">
      <c r="A16" s="19"/>
      <c r="B16" s="252"/>
      <c r="C16" s="255"/>
      <c r="D16" s="255"/>
      <c r="E16" s="269"/>
      <c r="F16" s="255"/>
      <c r="G16" s="171"/>
      <c r="H16" s="255"/>
      <c r="I16" s="255"/>
      <c r="J16" s="255"/>
      <c r="K16" s="15"/>
      <c r="L16" s="15"/>
      <c r="M16" s="15"/>
    </row>
    <row r="17" spans="1:13" s="10" customFormat="1" ht="91.5" customHeight="1">
      <c r="A17" s="18"/>
      <c r="B17" s="264" t="s">
        <v>99</v>
      </c>
      <c r="C17" s="265"/>
      <c r="D17" s="265"/>
      <c r="E17" s="265"/>
      <c r="F17" s="265"/>
      <c r="G17" s="265"/>
      <c r="H17" s="265"/>
      <c r="I17" s="265"/>
      <c r="J17" s="266"/>
      <c r="K17" s="18"/>
      <c r="L17" s="18"/>
      <c r="M17" s="18"/>
    </row>
    <row r="18" spans="1:13" ht="39.75" customHeight="1" thickBot="1">
      <c r="A18" s="15"/>
      <c r="B18" s="250">
        <v>3</v>
      </c>
      <c r="C18" s="256"/>
      <c r="D18" s="256"/>
      <c r="E18" s="256"/>
      <c r="F18" s="270"/>
      <c r="G18" s="168"/>
      <c r="H18" s="253">
        <v>0.1</v>
      </c>
      <c r="I18" s="253"/>
      <c r="J18" s="253"/>
      <c r="K18" s="15"/>
      <c r="L18" s="15"/>
      <c r="M18" s="15"/>
    </row>
    <row r="19" spans="1:13" ht="39.75" customHeight="1" thickBot="1">
      <c r="A19" s="15"/>
      <c r="B19" s="251"/>
      <c r="C19" s="254"/>
      <c r="D19" s="254"/>
      <c r="E19" s="254"/>
      <c r="F19" s="254"/>
      <c r="G19" s="169"/>
      <c r="H19" s="254"/>
      <c r="I19" s="254"/>
      <c r="J19" s="254"/>
      <c r="K19" s="15"/>
      <c r="L19" s="15"/>
      <c r="M19" s="15"/>
    </row>
    <row r="20" spans="1:13" ht="39.75" customHeight="1" thickBot="1">
      <c r="A20" s="15"/>
      <c r="B20" s="251"/>
      <c r="C20" s="254"/>
      <c r="D20" s="254"/>
      <c r="E20" s="254"/>
      <c r="F20" s="254"/>
      <c r="G20" s="169"/>
      <c r="H20" s="254"/>
      <c r="I20" s="254"/>
      <c r="J20" s="254"/>
      <c r="K20" s="15"/>
      <c r="L20" s="15"/>
      <c r="M20" s="15"/>
    </row>
    <row r="21" spans="1:13" ht="39" customHeight="1" thickBot="1">
      <c r="A21" s="15"/>
      <c r="B21" s="251"/>
      <c r="C21" s="254"/>
      <c r="D21" s="254"/>
      <c r="E21" s="254"/>
      <c r="F21" s="254"/>
      <c r="G21" s="170"/>
      <c r="H21" s="254"/>
      <c r="I21" s="254"/>
      <c r="J21" s="254"/>
      <c r="K21" s="15"/>
      <c r="L21" s="15"/>
      <c r="M21" s="15"/>
    </row>
    <row r="22" spans="1:13" ht="39" customHeight="1">
      <c r="A22" s="15"/>
      <c r="B22" s="252"/>
      <c r="C22" s="255"/>
      <c r="D22" s="255"/>
      <c r="E22" s="269"/>
      <c r="F22" s="255"/>
      <c r="G22" s="171"/>
      <c r="H22" s="255"/>
      <c r="I22" s="255"/>
      <c r="J22" s="255"/>
      <c r="K22" s="15"/>
      <c r="L22" s="15"/>
      <c r="M22" s="15"/>
    </row>
    <row r="23" spans="1:13" s="10" customFormat="1" ht="91.5" customHeight="1">
      <c r="A23" s="18"/>
      <c r="B23" s="264" t="s">
        <v>100</v>
      </c>
      <c r="C23" s="265"/>
      <c r="D23" s="265"/>
      <c r="E23" s="265"/>
      <c r="F23" s="265"/>
      <c r="G23" s="265"/>
      <c r="H23" s="265"/>
      <c r="I23" s="265"/>
      <c r="J23" s="266"/>
      <c r="K23" s="18"/>
      <c r="L23" s="18"/>
      <c r="M23" s="18"/>
    </row>
    <row r="24" spans="1:13" ht="39" customHeight="1" thickBot="1">
      <c r="A24" s="15"/>
      <c r="B24" s="250">
        <v>4</v>
      </c>
      <c r="C24" s="256"/>
      <c r="D24" s="256"/>
      <c r="E24" s="256"/>
      <c r="F24" s="270"/>
      <c r="G24" s="168"/>
      <c r="H24" s="253">
        <v>0.1</v>
      </c>
      <c r="I24" s="253"/>
      <c r="J24" s="253"/>
      <c r="K24" s="15"/>
      <c r="L24" s="15"/>
      <c r="M24" s="15"/>
    </row>
    <row r="25" spans="1:13" ht="39" customHeight="1" thickBot="1">
      <c r="A25" s="15"/>
      <c r="B25" s="251"/>
      <c r="C25" s="254"/>
      <c r="D25" s="254"/>
      <c r="E25" s="254"/>
      <c r="F25" s="254"/>
      <c r="G25" s="169"/>
      <c r="H25" s="254"/>
      <c r="I25" s="254"/>
      <c r="J25" s="254"/>
      <c r="K25" s="15"/>
      <c r="L25" s="15"/>
      <c r="M25" s="15"/>
    </row>
    <row r="26" spans="1:13" ht="39" customHeight="1" thickBot="1">
      <c r="A26" s="15"/>
      <c r="B26" s="251"/>
      <c r="C26" s="254"/>
      <c r="D26" s="254"/>
      <c r="E26" s="254"/>
      <c r="F26" s="254"/>
      <c r="G26" s="169"/>
      <c r="H26" s="254"/>
      <c r="I26" s="254"/>
      <c r="J26" s="254"/>
      <c r="K26" s="15"/>
      <c r="L26" s="15"/>
      <c r="M26" s="15"/>
    </row>
    <row r="27" spans="1:13" ht="39" customHeight="1" thickBot="1">
      <c r="A27" s="15"/>
      <c r="B27" s="251"/>
      <c r="C27" s="254"/>
      <c r="D27" s="254"/>
      <c r="E27" s="254"/>
      <c r="F27" s="254"/>
      <c r="G27" s="170"/>
      <c r="H27" s="254"/>
      <c r="I27" s="254"/>
      <c r="J27" s="254"/>
      <c r="K27" s="15"/>
      <c r="L27" s="15"/>
      <c r="M27" s="15"/>
    </row>
    <row r="28" spans="1:13" ht="48" customHeight="1">
      <c r="A28" s="15"/>
      <c r="B28" s="252"/>
      <c r="C28" s="255"/>
      <c r="D28" s="255"/>
      <c r="E28" s="269"/>
      <c r="F28" s="255"/>
      <c r="G28" s="171"/>
      <c r="H28" s="255"/>
      <c r="I28" s="255"/>
      <c r="J28" s="255"/>
      <c r="K28" s="15"/>
      <c r="L28" s="15"/>
      <c r="M28" s="15"/>
    </row>
    <row r="29" spans="1:13" s="10" customFormat="1" ht="91.5" customHeight="1">
      <c r="A29" s="18"/>
      <c r="B29" s="264" t="s">
        <v>101</v>
      </c>
      <c r="C29" s="265"/>
      <c r="D29" s="265"/>
      <c r="E29" s="265"/>
      <c r="F29" s="265"/>
      <c r="G29" s="265"/>
      <c r="H29" s="265"/>
      <c r="I29" s="265"/>
      <c r="J29" s="266"/>
      <c r="K29" s="18"/>
      <c r="L29" s="18"/>
      <c r="M29" s="18"/>
    </row>
    <row r="30" spans="1:13" ht="39" customHeight="1" thickBot="1">
      <c r="A30" s="15"/>
      <c r="B30" s="279">
        <v>5</v>
      </c>
      <c r="C30" s="256"/>
      <c r="D30" s="275"/>
      <c r="E30" s="256"/>
      <c r="F30" s="270"/>
      <c r="G30" s="168"/>
      <c r="H30" s="274">
        <v>0.1</v>
      </c>
      <c r="I30" s="253"/>
      <c r="J30" s="253"/>
      <c r="K30" s="15"/>
      <c r="L30" s="15"/>
      <c r="M30" s="15"/>
    </row>
    <row r="31" spans="1:13" ht="39" customHeight="1" thickBot="1">
      <c r="A31" s="15"/>
      <c r="B31" s="279"/>
      <c r="C31" s="254"/>
      <c r="D31" s="275"/>
      <c r="E31" s="254"/>
      <c r="F31" s="254"/>
      <c r="G31" s="169"/>
      <c r="H31" s="275"/>
      <c r="I31" s="254"/>
      <c r="J31" s="254"/>
      <c r="K31" s="15"/>
      <c r="L31" s="15"/>
      <c r="M31" s="15"/>
    </row>
    <row r="32" spans="1:13" ht="48" customHeight="1" thickBot="1">
      <c r="A32" s="15"/>
      <c r="B32" s="279"/>
      <c r="C32" s="254"/>
      <c r="D32" s="275"/>
      <c r="E32" s="254"/>
      <c r="F32" s="254"/>
      <c r="G32" s="169"/>
      <c r="H32" s="275"/>
      <c r="I32" s="254"/>
      <c r="J32" s="254"/>
      <c r="K32" s="15"/>
      <c r="L32" s="15"/>
      <c r="M32" s="15"/>
    </row>
    <row r="33" spans="1:13" ht="48" customHeight="1" thickBot="1">
      <c r="A33" s="15"/>
      <c r="B33" s="279"/>
      <c r="C33" s="254"/>
      <c r="D33" s="275"/>
      <c r="E33" s="254"/>
      <c r="F33" s="254"/>
      <c r="G33" s="170"/>
      <c r="H33" s="275"/>
      <c r="I33" s="254"/>
      <c r="J33" s="254"/>
      <c r="K33" s="15"/>
      <c r="L33" s="15"/>
      <c r="M33" s="15"/>
    </row>
    <row r="34" spans="1:13" ht="48" customHeight="1">
      <c r="A34" s="15"/>
      <c r="B34" s="279"/>
      <c r="C34" s="255"/>
      <c r="D34" s="280"/>
      <c r="E34" s="269"/>
      <c r="F34" s="255"/>
      <c r="G34" s="171"/>
      <c r="H34" s="275"/>
      <c r="I34" s="255"/>
      <c r="J34" s="255"/>
      <c r="K34" s="15"/>
      <c r="L34" s="15"/>
      <c r="M34" s="15"/>
    </row>
    <row r="35" spans="1:13" ht="27" customHeight="1">
      <c r="A35" s="15"/>
      <c r="B35" s="264" t="s">
        <v>45</v>
      </c>
      <c r="C35" s="265"/>
      <c r="D35" s="265"/>
      <c r="E35" s="265"/>
      <c r="F35" s="265"/>
      <c r="G35" s="265"/>
      <c r="H35" s="72">
        <f>IF(SUM(H30)&gt;100%,"supera el 100%",SUM(H7:H34))</f>
        <v>0.99999999999999989</v>
      </c>
      <c r="I35" s="73"/>
      <c r="J35" s="74"/>
      <c r="K35" s="15"/>
      <c r="L35" s="15"/>
      <c r="M35" s="15"/>
    </row>
    <row r="36" spans="1:13" ht="27" customHeight="1">
      <c r="A36" s="15"/>
      <c r="B36" s="75"/>
      <c r="C36" s="76"/>
      <c r="D36" s="76"/>
      <c r="E36" s="76"/>
      <c r="F36" s="76"/>
      <c r="G36" s="76"/>
      <c r="H36" s="76"/>
      <c r="I36" s="76"/>
      <c r="J36" s="77"/>
      <c r="K36" s="15"/>
      <c r="L36" s="15"/>
      <c r="M36" s="15"/>
    </row>
    <row r="37" spans="1:13" ht="49.5" customHeight="1">
      <c r="A37" s="15"/>
      <c r="B37" s="78"/>
      <c r="C37" s="79"/>
      <c r="D37" s="79"/>
      <c r="E37" s="79"/>
      <c r="F37" s="79"/>
      <c r="G37" s="273"/>
      <c r="H37" s="273"/>
      <c r="I37" s="273"/>
      <c r="J37" s="80"/>
      <c r="K37" s="15"/>
      <c r="L37" s="15"/>
      <c r="M37" s="15"/>
    </row>
    <row r="38" spans="1:13" ht="49.5" customHeight="1">
      <c r="A38" s="15"/>
      <c r="B38" s="78"/>
      <c r="C38" s="79"/>
      <c r="D38" s="79"/>
      <c r="E38" s="79"/>
      <c r="F38" s="79"/>
      <c r="G38" s="278" t="s">
        <v>48</v>
      </c>
      <c r="H38" s="278"/>
      <c r="I38" s="278"/>
      <c r="J38" s="80"/>
      <c r="K38" s="15"/>
      <c r="L38" s="15"/>
      <c r="M38" s="15"/>
    </row>
    <row r="39" spans="1:13" ht="27" customHeight="1">
      <c r="A39" s="15"/>
      <c r="B39" s="78"/>
      <c r="C39" s="79"/>
      <c r="D39" s="79"/>
      <c r="E39" s="79"/>
      <c r="F39" s="79"/>
      <c r="G39" s="79"/>
      <c r="H39" s="79"/>
      <c r="I39" s="79"/>
      <c r="J39" s="80"/>
      <c r="K39" s="15"/>
      <c r="L39" s="15"/>
      <c r="M39" s="15"/>
    </row>
    <row r="40" spans="1:13" ht="27" customHeight="1">
      <c r="A40" s="15"/>
      <c r="B40" s="78"/>
      <c r="C40" s="79"/>
      <c r="D40" s="79"/>
      <c r="E40" s="79"/>
      <c r="F40" s="79"/>
      <c r="G40" s="79"/>
      <c r="H40" s="79"/>
      <c r="I40" s="79"/>
      <c r="J40" s="80"/>
      <c r="K40" s="15"/>
      <c r="L40" s="15"/>
      <c r="M40" s="15"/>
    </row>
    <row r="41" spans="1:13" ht="48.75" customHeight="1">
      <c r="A41" s="15"/>
      <c r="B41" s="81"/>
      <c r="C41" s="82" t="s">
        <v>46</v>
      </c>
      <c r="D41" s="271"/>
      <c r="E41" s="272"/>
      <c r="F41" s="83"/>
      <c r="G41" s="273"/>
      <c r="H41" s="273"/>
      <c r="I41" s="273"/>
      <c r="J41" s="84"/>
      <c r="K41" s="15"/>
      <c r="L41" s="15"/>
      <c r="M41" s="15"/>
    </row>
    <row r="42" spans="1:13" ht="48" customHeight="1">
      <c r="A42" s="15"/>
      <c r="B42" s="81"/>
      <c r="C42" s="82" t="s">
        <v>47</v>
      </c>
      <c r="D42" s="277"/>
      <c r="E42" s="277"/>
      <c r="F42" s="83"/>
      <c r="G42" s="278" t="s">
        <v>49</v>
      </c>
      <c r="H42" s="278"/>
      <c r="I42" s="278"/>
      <c r="J42" s="85"/>
      <c r="K42" s="15"/>
      <c r="L42" s="15"/>
      <c r="M42" s="15"/>
    </row>
    <row r="43" spans="1:13" ht="30">
      <c r="A43" s="15"/>
      <c r="B43" s="86"/>
      <c r="C43" s="87"/>
      <c r="D43" s="88"/>
      <c r="E43" s="88"/>
      <c r="F43" s="88"/>
      <c r="G43" s="88"/>
      <c r="H43" s="88"/>
      <c r="I43" s="88"/>
      <c r="J43" s="89"/>
      <c r="K43" s="15"/>
      <c r="L43" s="15"/>
      <c r="M43" s="15"/>
    </row>
    <row r="44" spans="1:13" s="45" customFormat="1" ht="30">
      <c r="A44" s="15"/>
      <c r="B44" s="90"/>
      <c r="C44" s="91"/>
      <c r="D44" s="91"/>
      <c r="E44" s="91"/>
      <c r="F44" s="91"/>
      <c r="G44" s="91"/>
      <c r="H44" s="91"/>
      <c r="I44" s="91"/>
      <c r="J44" s="91"/>
      <c r="K44" s="15"/>
      <c r="L44" s="15"/>
      <c r="M44" s="15"/>
    </row>
    <row r="45" spans="1:13" s="45" customFormat="1" ht="30">
      <c r="A45" s="15"/>
      <c r="B45" s="90"/>
      <c r="C45" s="91"/>
      <c r="D45" s="91"/>
      <c r="E45" s="91"/>
      <c r="F45" s="91"/>
      <c r="G45" s="91"/>
      <c r="H45" s="91"/>
      <c r="I45" s="91"/>
      <c r="J45" s="91"/>
      <c r="K45" s="15"/>
      <c r="L45" s="15"/>
      <c r="M45" s="15"/>
    </row>
    <row r="46" spans="1:13" s="45" customFormat="1" ht="30">
      <c r="B46" s="92"/>
      <c r="C46" s="83"/>
      <c r="D46" s="83"/>
      <c r="E46" s="83"/>
      <c r="F46" s="83"/>
      <c r="G46" s="83"/>
      <c r="H46" s="83"/>
      <c r="I46" s="83"/>
      <c r="J46" s="83"/>
    </row>
    <row r="47" spans="1:13" s="45" customFormat="1" ht="30">
      <c r="B47" s="92"/>
      <c r="C47" s="83"/>
      <c r="D47" s="83"/>
      <c r="E47" s="83"/>
      <c r="F47" s="83"/>
      <c r="G47" s="83"/>
      <c r="H47" s="83"/>
      <c r="I47" s="83"/>
      <c r="J47" s="83"/>
    </row>
    <row r="48" spans="1:13" s="45" customFormat="1" ht="30">
      <c r="B48" s="92"/>
      <c r="C48" s="83"/>
      <c r="D48" s="83"/>
      <c r="E48" s="83"/>
      <c r="F48" s="83"/>
      <c r="G48" s="83"/>
      <c r="H48" s="83"/>
      <c r="I48" s="83"/>
      <c r="J48" s="83"/>
    </row>
    <row r="49" spans="2:10" s="45" customFormat="1" ht="30">
      <c r="B49" s="92"/>
      <c r="C49" s="83"/>
      <c r="D49" s="83"/>
      <c r="E49" s="83"/>
      <c r="F49" s="83"/>
      <c r="G49" s="83"/>
      <c r="H49" s="83"/>
      <c r="I49" s="83"/>
      <c r="J49" s="83"/>
    </row>
    <row r="50" spans="2:10" s="45" customFormat="1" ht="30">
      <c r="B50" s="92"/>
      <c r="C50" s="83"/>
      <c r="D50" s="83"/>
      <c r="E50" s="83"/>
      <c r="F50" s="83"/>
      <c r="G50" s="83"/>
      <c r="H50" s="83"/>
      <c r="I50" s="83"/>
      <c r="J50" s="83"/>
    </row>
    <row r="51" spans="2:10" s="45" customFormat="1" ht="30">
      <c r="B51" s="92"/>
      <c r="C51" s="83"/>
      <c r="D51" s="83"/>
      <c r="E51" s="83"/>
      <c r="F51" s="83"/>
      <c r="G51" s="83"/>
      <c r="H51" s="83"/>
      <c r="I51" s="83"/>
      <c r="J51" s="83"/>
    </row>
    <row r="52" spans="2:10" s="45" customFormat="1" ht="30">
      <c r="B52" s="92"/>
      <c r="C52" s="83"/>
      <c r="D52" s="83"/>
      <c r="E52" s="83"/>
      <c r="F52" s="83"/>
      <c r="G52" s="83"/>
      <c r="H52" s="83"/>
      <c r="I52" s="83"/>
      <c r="J52" s="83"/>
    </row>
    <row r="53" spans="2:10" s="45" customFormat="1" ht="30">
      <c r="B53" s="92"/>
      <c r="C53" s="83"/>
      <c r="D53" s="83"/>
      <c r="E53" s="83"/>
      <c r="F53" s="83"/>
      <c r="G53" s="83"/>
      <c r="H53" s="83"/>
      <c r="I53" s="83"/>
      <c r="J53" s="83"/>
    </row>
    <row r="54" spans="2:10" s="45" customFormat="1" ht="30">
      <c r="B54" s="92"/>
      <c r="C54" s="83"/>
      <c r="D54" s="83"/>
      <c r="E54" s="83"/>
      <c r="F54" s="83"/>
      <c r="G54" s="83"/>
      <c r="H54" s="83"/>
      <c r="I54" s="83"/>
      <c r="J54" s="83"/>
    </row>
    <row r="55" spans="2:10" s="45" customFormat="1" ht="30">
      <c r="B55" s="92"/>
      <c r="C55" s="83"/>
      <c r="D55" s="83"/>
      <c r="E55" s="83"/>
      <c r="F55" s="83"/>
      <c r="G55" s="83"/>
      <c r="H55" s="83"/>
      <c r="I55" s="83"/>
      <c r="J55" s="83"/>
    </row>
    <row r="56" spans="2:10" s="45" customFormat="1" ht="30">
      <c r="B56" s="92"/>
      <c r="C56" s="83"/>
      <c r="D56" s="83"/>
      <c r="E56" s="83"/>
      <c r="F56" s="83"/>
      <c r="G56" s="83"/>
      <c r="H56" s="83"/>
      <c r="I56" s="83"/>
      <c r="J56" s="83"/>
    </row>
    <row r="57" spans="2:10" s="45" customFormat="1" ht="30">
      <c r="B57" s="92"/>
      <c r="C57" s="83"/>
      <c r="D57" s="83"/>
      <c r="E57" s="83"/>
      <c r="F57" s="83"/>
      <c r="G57" s="83"/>
      <c r="H57" s="83"/>
      <c r="I57" s="83"/>
      <c r="J57" s="83"/>
    </row>
    <row r="58" spans="2:10" s="45" customFormat="1" ht="30">
      <c r="B58" s="92"/>
      <c r="C58" s="83"/>
      <c r="D58" s="83"/>
      <c r="E58" s="83"/>
      <c r="F58" s="83"/>
      <c r="G58" s="83"/>
      <c r="H58" s="83"/>
      <c r="I58" s="83"/>
      <c r="J58" s="83"/>
    </row>
    <row r="59" spans="2:10" s="45" customFormat="1" ht="30">
      <c r="B59" s="92"/>
      <c r="C59" s="83"/>
      <c r="D59" s="83"/>
      <c r="E59" s="83"/>
      <c r="F59" s="83"/>
      <c r="G59" s="83"/>
      <c r="H59" s="83"/>
      <c r="I59" s="83"/>
      <c r="J59" s="83"/>
    </row>
    <row r="60" spans="2:10" s="45" customFormat="1" ht="30">
      <c r="B60" s="92"/>
      <c r="C60" s="83"/>
      <c r="D60" s="83"/>
      <c r="E60" s="83"/>
      <c r="F60" s="83"/>
      <c r="G60" s="83"/>
      <c r="H60" s="83"/>
      <c r="I60" s="83"/>
      <c r="J60" s="83"/>
    </row>
    <row r="61" spans="2:10" s="45" customFormat="1" ht="30">
      <c r="B61" s="92"/>
      <c r="C61" s="83"/>
      <c r="D61" s="83"/>
      <c r="E61" s="83"/>
      <c r="F61" s="83"/>
      <c r="G61" s="83"/>
      <c r="H61" s="83"/>
      <c r="I61" s="83"/>
      <c r="J61" s="83"/>
    </row>
    <row r="62" spans="2:10" s="45" customFormat="1" ht="30">
      <c r="B62" s="92"/>
      <c r="C62" s="83"/>
      <c r="D62" s="83"/>
      <c r="E62" s="83"/>
      <c r="F62" s="83"/>
      <c r="G62" s="83"/>
      <c r="H62" s="83"/>
      <c r="I62" s="83"/>
      <c r="J62" s="83"/>
    </row>
    <row r="63" spans="2:10" s="45" customFormat="1" ht="30">
      <c r="B63" s="92"/>
      <c r="C63" s="83"/>
      <c r="D63" s="83"/>
      <c r="E63" s="83"/>
      <c r="F63" s="83"/>
      <c r="G63" s="83"/>
      <c r="H63" s="83"/>
      <c r="I63" s="83"/>
      <c r="J63" s="83"/>
    </row>
    <row r="64" spans="2:10" s="45" customFormat="1" ht="30">
      <c r="B64" s="92"/>
      <c r="C64" s="83"/>
      <c r="D64" s="83"/>
      <c r="E64" s="83"/>
      <c r="F64" s="83"/>
      <c r="G64" s="83"/>
      <c r="H64" s="83"/>
      <c r="I64" s="83"/>
      <c r="J64" s="83"/>
    </row>
    <row r="65" spans="2:10" s="45" customFormat="1" ht="30">
      <c r="B65" s="92"/>
      <c r="C65" s="83"/>
      <c r="D65" s="83"/>
      <c r="E65" s="83"/>
      <c r="F65" s="83"/>
      <c r="G65" s="83"/>
      <c r="H65" s="83"/>
      <c r="I65" s="83"/>
      <c r="J65" s="83"/>
    </row>
    <row r="66" spans="2:10" s="45" customFormat="1" ht="30">
      <c r="B66" s="92"/>
      <c r="C66" s="83"/>
      <c r="D66" s="83"/>
      <c r="E66" s="83"/>
      <c r="F66" s="83"/>
      <c r="G66" s="83"/>
      <c r="H66" s="83"/>
      <c r="I66" s="83"/>
      <c r="J66" s="83"/>
    </row>
    <row r="67" spans="2:10" s="45" customFormat="1" ht="30">
      <c r="B67" s="92"/>
      <c r="C67" s="83"/>
      <c r="D67" s="83"/>
      <c r="E67" s="83"/>
      <c r="F67" s="83"/>
      <c r="G67" s="83"/>
      <c r="H67" s="83"/>
      <c r="I67" s="83"/>
      <c r="J67" s="83"/>
    </row>
    <row r="68" spans="2:10" s="45" customFormat="1" ht="30">
      <c r="B68" s="92"/>
      <c r="C68" s="83"/>
      <c r="D68" s="83"/>
      <c r="E68" s="83"/>
      <c r="F68" s="83"/>
      <c r="G68" s="83"/>
      <c r="H68" s="83"/>
      <c r="I68" s="83"/>
      <c r="J68" s="83"/>
    </row>
    <row r="69" spans="2:10" s="45" customFormat="1" ht="30">
      <c r="B69" s="92"/>
      <c r="C69" s="83"/>
      <c r="D69" s="83"/>
      <c r="E69" s="83"/>
      <c r="F69" s="83"/>
      <c r="G69" s="83"/>
      <c r="H69" s="83"/>
      <c r="I69" s="83"/>
      <c r="J69" s="83"/>
    </row>
    <row r="70" spans="2:10" s="45" customFormat="1" ht="30">
      <c r="B70" s="92"/>
      <c r="C70" s="83"/>
      <c r="D70" s="83"/>
      <c r="E70" s="83"/>
      <c r="F70" s="83"/>
      <c r="G70" s="83"/>
      <c r="H70" s="83"/>
      <c r="I70" s="83"/>
      <c r="J70" s="83"/>
    </row>
    <row r="71" spans="2:10" s="45" customFormat="1" ht="30">
      <c r="B71" s="92"/>
      <c r="C71" s="83"/>
      <c r="D71" s="83"/>
      <c r="E71" s="83"/>
      <c r="F71" s="83"/>
      <c r="G71" s="83"/>
      <c r="H71" s="83"/>
      <c r="I71" s="83"/>
      <c r="J71" s="83"/>
    </row>
    <row r="72" spans="2:10" s="45" customFormat="1" ht="30">
      <c r="B72" s="92"/>
      <c r="C72" s="83"/>
      <c r="D72" s="83"/>
      <c r="E72" s="83"/>
      <c r="F72" s="83"/>
      <c r="G72" s="83"/>
      <c r="H72" s="83"/>
      <c r="I72" s="83"/>
      <c r="J72" s="83"/>
    </row>
    <row r="73" spans="2:10" s="45" customFormat="1" ht="30">
      <c r="B73" s="92"/>
      <c r="C73" s="83"/>
      <c r="D73" s="83"/>
      <c r="E73" s="83"/>
      <c r="F73" s="83"/>
      <c r="G73" s="83"/>
      <c r="H73" s="83"/>
      <c r="I73" s="83"/>
      <c r="J73" s="83"/>
    </row>
    <row r="74" spans="2:10" s="45" customFormat="1" ht="31.2">
      <c r="B74" s="93"/>
      <c r="C74" s="94"/>
      <c r="D74" s="94"/>
      <c r="E74" s="94"/>
      <c r="F74" s="94"/>
      <c r="G74" s="94"/>
      <c r="H74" s="94"/>
      <c r="I74" s="94"/>
      <c r="J74" s="94"/>
    </row>
    <row r="75" spans="2:10" s="45" customFormat="1" ht="31.2">
      <c r="B75" s="93"/>
      <c r="C75" s="94"/>
      <c r="D75" s="94"/>
      <c r="E75" s="94"/>
      <c r="F75" s="94"/>
      <c r="G75" s="94"/>
      <c r="H75" s="94"/>
      <c r="I75" s="94"/>
      <c r="J75" s="94"/>
    </row>
    <row r="76" spans="2:10" s="45" customFormat="1" ht="31.2">
      <c r="B76" s="93"/>
      <c r="C76" s="94"/>
      <c r="D76" s="94"/>
      <c r="E76" s="94"/>
      <c r="F76" s="94"/>
      <c r="G76" s="94"/>
      <c r="H76" s="94"/>
      <c r="I76" s="94"/>
      <c r="J76" s="94"/>
    </row>
    <row r="77" spans="2:10" s="45" customFormat="1" ht="31.2">
      <c r="B77" s="93"/>
      <c r="C77" s="94"/>
      <c r="D77" s="94"/>
      <c r="E77" s="94"/>
      <c r="F77" s="94"/>
      <c r="G77" s="94"/>
      <c r="H77" s="94"/>
      <c r="I77" s="94"/>
      <c r="J77" s="94"/>
    </row>
    <row r="78" spans="2:10" s="45" customFormat="1" ht="31.2">
      <c r="B78" s="93"/>
      <c r="C78" s="94"/>
      <c r="D78" s="94"/>
      <c r="E78" s="94"/>
      <c r="F78" s="94"/>
      <c r="G78" s="94"/>
      <c r="H78" s="94"/>
      <c r="I78" s="94"/>
      <c r="J78" s="94"/>
    </row>
    <row r="79" spans="2:10" s="45" customFormat="1" ht="31.2">
      <c r="B79" s="93"/>
      <c r="C79" s="94"/>
      <c r="D79" s="94"/>
      <c r="E79" s="94"/>
      <c r="F79" s="94"/>
      <c r="G79" s="94"/>
      <c r="H79" s="94"/>
      <c r="I79" s="94"/>
      <c r="J79" s="94"/>
    </row>
    <row r="80" spans="2:10" s="45" customFormat="1" ht="31.2">
      <c r="B80" s="93"/>
      <c r="C80" s="94"/>
      <c r="D80" s="94"/>
      <c r="E80" s="94"/>
      <c r="F80" s="94"/>
      <c r="G80" s="94"/>
      <c r="H80" s="94"/>
      <c r="I80" s="94"/>
      <c r="J80" s="94"/>
    </row>
    <row r="81" spans="2:10" s="45" customFormat="1" ht="31.2">
      <c r="B81" s="93"/>
      <c r="C81" s="94"/>
      <c r="D81" s="94"/>
      <c r="E81" s="94"/>
      <c r="F81" s="94"/>
      <c r="G81" s="94"/>
      <c r="H81" s="94"/>
      <c r="I81" s="94"/>
      <c r="J81" s="94"/>
    </row>
    <row r="82" spans="2:10" s="45" customFormat="1" ht="31.2">
      <c r="B82" s="93"/>
      <c r="C82" s="94"/>
      <c r="D82" s="94"/>
      <c r="E82" s="94"/>
      <c r="F82" s="94"/>
      <c r="G82" s="94"/>
      <c r="H82" s="94"/>
      <c r="I82" s="94"/>
      <c r="J82" s="94"/>
    </row>
    <row r="83" spans="2:10" s="45" customFormat="1" ht="31.2">
      <c r="B83" s="93"/>
      <c r="C83" s="94"/>
      <c r="D83" s="94"/>
      <c r="E83" s="94"/>
      <c r="F83" s="94"/>
      <c r="G83" s="94"/>
      <c r="H83" s="94"/>
      <c r="I83" s="94"/>
      <c r="J83" s="94"/>
    </row>
    <row r="84" spans="2:10" s="45" customFormat="1" ht="31.2">
      <c r="B84" s="93"/>
      <c r="C84" s="94"/>
      <c r="D84" s="94"/>
      <c r="E84" s="94"/>
      <c r="F84" s="94"/>
      <c r="G84" s="94"/>
      <c r="H84" s="94"/>
      <c r="I84" s="94"/>
      <c r="J84" s="94"/>
    </row>
    <row r="85" spans="2:10" s="45" customFormat="1" ht="31.2">
      <c r="B85" s="93"/>
      <c r="C85" s="94"/>
      <c r="D85" s="94"/>
      <c r="E85" s="94"/>
      <c r="F85" s="94"/>
      <c r="G85" s="94"/>
      <c r="H85" s="94"/>
      <c r="I85" s="94"/>
      <c r="J85" s="94"/>
    </row>
    <row r="86" spans="2:10" s="45" customFormat="1" ht="31.2">
      <c r="B86" s="93"/>
      <c r="C86" s="94"/>
      <c r="D86" s="94"/>
      <c r="E86" s="94"/>
      <c r="F86" s="94"/>
      <c r="G86" s="94"/>
      <c r="H86" s="94"/>
      <c r="I86" s="94"/>
      <c r="J86" s="94"/>
    </row>
    <row r="87" spans="2:10" s="45" customFormat="1" ht="31.2">
      <c r="B87" s="93"/>
      <c r="C87" s="94"/>
      <c r="D87" s="94"/>
      <c r="E87" s="94"/>
      <c r="F87" s="94"/>
      <c r="G87" s="94"/>
      <c r="H87" s="94"/>
      <c r="I87" s="94"/>
      <c r="J87" s="94"/>
    </row>
    <row r="88" spans="2:10" s="45" customFormat="1" ht="31.2">
      <c r="B88" s="93"/>
      <c r="C88" s="94"/>
      <c r="D88" s="94"/>
      <c r="E88" s="94"/>
      <c r="F88" s="94"/>
      <c r="G88" s="94"/>
      <c r="H88" s="94"/>
      <c r="I88" s="94"/>
      <c r="J88" s="94"/>
    </row>
    <row r="89" spans="2:10" s="45" customFormat="1" ht="31.2">
      <c r="B89" s="93"/>
      <c r="C89" s="94"/>
      <c r="D89" s="94"/>
      <c r="E89" s="94"/>
      <c r="F89" s="94"/>
      <c r="G89" s="94"/>
      <c r="H89" s="94"/>
      <c r="I89" s="94"/>
      <c r="J89" s="94"/>
    </row>
  </sheetData>
  <mergeCells count="61">
    <mergeCell ref="B1:J2"/>
    <mergeCell ref="F18:F22"/>
    <mergeCell ref="B23:J23"/>
    <mergeCell ref="D42:E42"/>
    <mergeCell ref="G42:I42"/>
    <mergeCell ref="G37:I37"/>
    <mergeCell ref="G38:I38"/>
    <mergeCell ref="I30:I34"/>
    <mergeCell ref="B30:B34"/>
    <mergeCell ref="C30:C34"/>
    <mergeCell ref="H24:H28"/>
    <mergeCell ref="I24:I28"/>
    <mergeCell ref="D30:D34"/>
    <mergeCell ref="E30:E34"/>
    <mergeCell ref="B24:B28"/>
    <mergeCell ref="D24:D28"/>
    <mergeCell ref="E24:E28"/>
    <mergeCell ref="B29:J29"/>
    <mergeCell ref="J24:J28"/>
    <mergeCell ref="D41:E41"/>
    <mergeCell ref="G41:I41"/>
    <mergeCell ref="F30:F34"/>
    <mergeCell ref="H30:H34"/>
    <mergeCell ref="J30:J34"/>
    <mergeCell ref="F24:F28"/>
    <mergeCell ref="C24:C28"/>
    <mergeCell ref="B35:G35"/>
    <mergeCell ref="B12:B16"/>
    <mergeCell ref="C12:C16"/>
    <mergeCell ref="D12:D16"/>
    <mergeCell ref="E12:E16"/>
    <mergeCell ref="F12:F16"/>
    <mergeCell ref="J18:J22"/>
    <mergeCell ref="B17:J17"/>
    <mergeCell ref="H18:H22"/>
    <mergeCell ref="I18:I22"/>
    <mergeCell ref="B18:B22"/>
    <mergeCell ref="C18:C22"/>
    <mergeCell ref="D18:D22"/>
    <mergeCell ref="E18:E22"/>
    <mergeCell ref="H12:H16"/>
    <mergeCell ref="I12:I16"/>
    <mergeCell ref="D7:D11"/>
    <mergeCell ref="I7:I11"/>
    <mergeCell ref="J12:J16"/>
    <mergeCell ref="J7:J11"/>
    <mergeCell ref="E7:E11"/>
    <mergeCell ref="F7:F11"/>
    <mergeCell ref="B7:B11"/>
    <mergeCell ref="H7:H11"/>
    <mergeCell ref="C7:C11"/>
    <mergeCell ref="B3:J3"/>
    <mergeCell ref="H4:H5"/>
    <mergeCell ref="I4:J4"/>
    <mergeCell ref="G4:G5"/>
    <mergeCell ref="B6:J6"/>
    <mergeCell ref="B4:B5"/>
    <mergeCell ref="C4:C5"/>
    <mergeCell ref="D4:D5"/>
    <mergeCell ref="E4:E5"/>
    <mergeCell ref="F4:F5"/>
  </mergeCells>
  <dataValidations count="1">
    <dataValidation allowBlank="1" showInputMessage="1" showErrorMessage="1" errorTitle="error" error="solo datos númericos" sqref="H24:H28 H18:H22 H30:H34 H7:H16" xr:uid="{00000000-0002-0000-0200-000000000000}"/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4" scale="24" orientation="landscape" r:id="rId1"/>
  <rowBreaks count="2" manualBreakCount="2">
    <brk id="16" max="9" man="1"/>
    <brk id="43" max="17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89"/>
  <sheetViews>
    <sheetView topLeftCell="B1" zoomScale="40" zoomScaleNormal="40" workbookViewId="0">
      <selection activeCell="K5" sqref="K5"/>
    </sheetView>
  </sheetViews>
  <sheetFormatPr baseColWidth="10" defaultColWidth="10.88671875" defaultRowHeight="18"/>
  <cols>
    <col min="1" max="1" width="4.33203125" style="40" customWidth="1"/>
    <col min="2" max="2" width="17" style="17" customWidth="1"/>
    <col min="3" max="3" width="41.44140625" style="40" customWidth="1"/>
    <col min="4" max="4" width="41.6640625" style="40" customWidth="1"/>
    <col min="5" max="5" width="28.88671875" style="40" customWidth="1"/>
    <col min="6" max="6" width="29.6640625" style="40" customWidth="1"/>
    <col min="7" max="7" width="33.44140625" style="40" customWidth="1"/>
    <col min="8" max="8" width="32" style="40" customWidth="1"/>
    <col min="9" max="11" width="41.109375" style="40" customWidth="1"/>
    <col min="12" max="12" width="36.44140625" style="40" customWidth="1"/>
    <col min="13" max="13" width="24.109375" style="40" customWidth="1"/>
    <col min="14" max="14" width="80.6640625" style="40" customWidth="1"/>
    <col min="15" max="15" width="3.6640625" style="40" customWidth="1"/>
    <col min="16" max="54" width="10.88671875" style="45"/>
    <col min="55" max="16384" width="10.88671875" style="40"/>
  </cols>
  <sheetData>
    <row r="1" spans="1:54" s="45" customFormat="1" ht="132" customHeight="1">
      <c r="A1" s="15"/>
      <c r="B1" s="302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4"/>
      <c r="O1" s="15"/>
      <c r="P1" s="15"/>
      <c r="Q1" s="15"/>
    </row>
    <row r="2" spans="1:54" ht="64.5" customHeight="1">
      <c r="A2" s="15"/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  <c r="O2" s="15"/>
      <c r="P2" s="15"/>
      <c r="Q2" s="15"/>
    </row>
    <row r="3" spans="1:54" ht="64.5" customHeight="1">
      <c r="A3" s="15"/>
      <c r="B3" s="305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7"/>
      <c r="O3" s="15"/>
      <c r="P3" s="15"/>
      <c r="Q3" s="15"/>
    </row>
    <row r="4" spans="1:54" s="9" customFormat="1" ht="56.25" customHeight="1">
      <c r="A4" s="18"/>
      <c r="B4" s="308" t="s">
        <v>30</v>
      </c>
      <c r="C4" s="310" t="s">
        <v>31</v>
      </c>
      <c r="D4" s="310" t="s">
        <v>32</v>
      </c>
      <c r="E4" s="310" t="s">
        <v>33</v>
      </c>
      <c r="F4" s="310" t="s">
        <v>34</v>
      </c>
      <c r="G4" s="310" t="s">
        <v>14</v>
      </c>
      <c r="H4" s="310" t="s">
        <v>35</v>
      </c>
      <c r="I4" s="312" t="s">
        <v>36</v>
      </c>
      <c r="J4" s="313"/>
      <c r="K4" s="314" t="s">
        <v>28</v>
      </c>
      <c r="L4" s="314"/>
      <c r="M4" s="314" t="s">
        <v>102</v>
      </c>
      <c r="N4" s="314"/>
      <c r="O4" s="18"/>
      <c r="P4" s="18"/>
      <c r="Q4" s="18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s="10" customFormat="1" ht="129" customHeight="1">
      <c r="A5" s="18"/>
      <c r="B5" s="309"/>
      <c r="C5" s="311"/>
      <c r="D5" s="311"/>
      <c r="E5" s="311"/>
      <c r="F5" s="311"/>
      <c r="G5" s="311"/>
      <c r="H5" s="311"/>
      <c r="I5" s="53" t="s">
        <v>39</v>
      </c>
      <c r="J5" s="95" t="s">
        <v>40</v>
      </c>
      <c r="K5" s="96" t="s">
        <v>43</v>
      </c>
      <c r="L5" s="96" t="s">
        <v>44</v>
      </c>
      <c r="M5" s="315" t="s">
        <v>41</v>
      </c>
      <c r="N5" s="316"/>
      <c r="O5" s="21"/>
      <c r="P5" s="18"/>
      <c r="Q5" s="1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s="10" customFormat="1" ht="91.5" customHeight="1">
      <c r="A6" s="18"/>
      <c r="B6" s="281" t="s">
        <v>178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3"/>
      <c r="O6" s="18"/>
      <c r="P6" s="18"/>
      <c r="Q6" s="1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46.5" customHeight="1" thickBot="1">
      <c r="A7" s="15"/>
      <c r="B7" s="299">
        <v>1</v>
      </c>
      <c r="C7" s="296">
        <f>F1Concertación!C7:C11</f>
        <v>0</v>
      </c>
      <c r="D7" s="296" t="str">
        <f>F1Concertación!D7:D11</f>
        <v>Cumplimiento 100% del Plan de Acción 
(Del Área que Lídera)</v>
      </c>
      <c r="E7" s="296">
        <f>F1Concertación!E7:E11</f>
        <v>0</v>
      </c>
      <c r="F7" s="298">
        <f>F1Concertación!F7:F11</f>
        <v>0</v>
      </c>
      <c r="G7" s="172">
        <f>F1Concertación!G7</f>
        <v>0</v>
      </c>
      <c r="H7" s="284">
        <v>0.6</v>
      </c>
      <c r="I7" s="284">
        <f>F1Concertación!I7:I11</f>
        <v>0</v>
      </c>
      <c r="J7" s="284"/>
      <c r="K7" s="296"/>
      <c r="L7" s="293"/>
      <c r="M7" s="287"/>
      <c r="N7" s="288"/>
      <c r="O7" s="15"/>
      <c r="P7" s="15"/>
      <c r="Q7" s="15"/>
    </row>
    <row r="8" spans="1:54" ht="48" customHeight="1" thickBot="1">
      <c r="A8" s="15"/>
      <c r="B8" s="300"/>
      <c r="C8" s="285"/>
      <c r="D8" s="285"/>
      <c r="E8" s="285"/>
      <c r="F8" s="285"/>
      <c r="G8" s="173">
        <f>F1Concertación!G8</f>
        <v>0</v>
      </c>
      <c r="H8" s="285"/>
      <c r="I8" s="285"/>
      <c r="J8" s="285"/>
      <c r="K8" s="285"/>
      <c r="L8" s="294"/>
      <c r="M8" s="289"/>
      <c r="N8" s="290"/>
      <c r="O8" s="15"/>
      <c r="P8" s="15"/>
      <c r="Q8" s="15"/>
    </row>
    <row r="9" spans="1:54" ht="48" customHeight="1" thickBot="1">
      <c r="A9" s="15"/>
      <c r="B9" s="300"/>
      <c r="C9" s="285"/>
      <c r="D9" s="285"/>
      <c r="E9" s="285"/>
      <c r="F9" s="285"/>
      <c r="G9" s="173">
        <f>F1Concertación!G9</f>
        <v>0</v>
      </c>
      <c r="H9" s="285"/>
      <c r="I9" s="285"/>
      <c r="J9" s="285"/>
      <c r="K9" s="285"/>
      <c r="L9" s="294"/>
      <c r="M9" s="289"/>
      <c r="N9" s="290"/>
      <c r="O9" s="15"/>
      <c r="P9" s="15"/>
      <c r="Q9" s="15"/>
    </row>
    <row r="10" spans="1:54" ht="48" customHeight="1" thickBot="1">
      <c r="A10" s="15"/>
      <c r="B10" s="300"/>
      <c r="C10" s="285"/>
      <c r="D10" s="285"/>
      <c r="E10" s="285"/>
      <c r="F10" s="285"/>
      <c r="G10" s="174">
        <f>F1Concertación!G10</f>
        <v>0</v>
      </c>
      <c r="H10" s="285"/>
      <c r="I10" s="285"/>
      <c r="J10" s="285"/>
      <c r="K10" s="285"/>
      <c r="L10" s="294"/>
      <c r="M10" s="289"/>
      <c r="N10" s="290"/>
      <c r="O10" s="15"/>
      <c r="P10" s="15"/>
      <c r="Q10" s="15"/>
    </row>
    <row r="11" spans="1:54" ht="48" customHeight="1">
      <c r="A11" s="15"/>
      <c r="B11" s="301"/>
      <c r="C11" s="286"/>
      <c r="D11" s="286"/>
      <c r="E11" s="297"/>
      <c r="F11" s="286"/>
      <c r="G11" s="175">
        <f>F1Concertación!G11</f>
        <v>0</v>
      </c>
      <c r="H11" s="286"/>
      <c r="I11" s="286"/>
      <c r="J11" s="286"/>
      <c r="K11" s="286"/>
      <c r="L11" s="295"/>
      <c r="M11" s="291"/>
      <c r="N11" s="292"/>
      <c r="O11" s="15"/>
      <c r="P11" s="15"/>
      <c r="Q11" s="15"/>
    </row>
    <row r="12" spans="1:54" ht="47.25" customHeight="1" thickBot="1">
      <c r="A12" s="19"/>
      <c r="B12" s="299">
        <v>2</v>
      </c>
      <c r="C12" s="296">
        <f>F1Concertación!C12:C16</f>
        <v>0</v>
      </c>
      <c r="D12" s="296" t="str">
        <f>F1Concertación!D12:D16</f>
        <v xml:space="preserve">Proyecto de Innovación Pública </v>
      </c>
      <c r="E12" s="296">
        <f>F1Concertación!E12:E16</f>
        <v>0</v>
      </c>
      <c r="F12" s="298">
        <f>F1Concertación!F12:F16</f>
        <v>0</v>
      </c>
      <c r="G12" s="172">
        <f>F1Concertación!G12</f>
        <v>0</v>
      </c>
      <c r="H12" s="284">
        <v>0.1</v>
      </c>
      <c r="I12" s="284">
        <f>F1Concertación!I12:I16</f>
        <v>0</v>
      </c>
      <c r="J12" s="284"/>
      <c r="K12" s="296"/>
      <c r="L12" s="293"/>
      <c r="M12" s="287"/>
      <c r="N12" s="288"/>
      <c r="O12" s="15"/>
      <c r="P12" s="15"/>
      <c r="Q12" s="15"/>
    </row>
    <row r="13" spans="1:54" ht="47.25" customHeight="1" thickBot="1">
      <c r="A13" s="19"/>
      <c r="B13" s="300"/>
      <c r="C13" s="285"/>
      <c r="D13" s="285"/>
      <c r="E13" s="285"/>
      <c r="F13" s="285"/>
      <c r="G13" s="173">
        <f>F1Concertación!G13</f>
        <v>0</v>
      </c>
      <c r="H13" s="285"/>
      <c r="I13" s="285"/>
      <c r="J13" s="285"/>
      <c r="K13" s="285"/>
      <c r="L13" s="294"/>
      <c r="M13" s="289"/>
      <c r="N13" s="290"/>
      <c r="O13" s="15"/>
      <c r="P13" s="15"/>
      <c r="Q13" s="15"/>
    </row>
    <row r="14" spans="1:54" ht="47.25" customHeight="1" thickBot="1">
      <c r="A14" s="19"/>
      <c r="B14" s="300"/>
      <c r="C14" s="285"/>
      <c r="D14" s="285"/>
      <c r="E14" s="285"/>
      <c r="F14" s="285"/>
      <c r="G14" s="173">
        <f>F1Concertación!G14</f>
        <v>0</v>
      </c>
      <c r="H14" s="285"/>
      <c r="I14" s="285"/>
      <c r="J14" s="285"/>
      <c r="K14" s="285"/>
      <c r="L14" s="294"/>
      <c r="M14" s="289"/>
      <c r="N14" s="290"/>
      <c r="O14" s="15"/>
      <c r="P14" s="15"/>
      <c r="Q14" s="15"/>
    </row>
    <row r="15" spans="1:54" ht="55.5" customHeight="1" thickBot="1">
      <c r="A15" s="19"/>
      <c r="B15" s="300"/>
      <c r="C15" s="285"/>
      <c r="D15" s="285"/>
      <c r="E15" s="285"/>
      <c r="F15" s="285"/>
      <c r="G15" s="174">
        <f>F1Concertación!G15</f>
        <v>0</v>
      </c>
      <c r="H15" s="285"/>
      <c r="I15" s="285"/>
      <c r="J15" s="285"/>
      <c r="K15" s="285"/>
      <c r="L15" s="294"/>
      <c r="M15" s="289"/>
      <c r="N15" s="290"/>
      <c r="O15" s="15"/>
      <c r="P15" s="15"/>
      <c r="Q15" s="15"/>
    </row>
    <row r="16" spans="1:54" ht="39.75" customHeight="1">
      <c r="A16" s="19"/>
      <c r="B16" s="301"/>
      <c r="C16" s="286"/>
      <c r="D16" s="286"/>
      <c r="E16" s="286"/>
      <c r="F16" s="286"/>
      <c r="G16" s="175">
        <f>F1Concertación!G16</f>
        <v>0</v>
      </c>
      <c r="H16" s="286"/>
      <c r="I16" s="286"/>
      <c r="J16" s="286"/>
      <c r="K16" s="286"/>
      <c r="L16" s="295"/>
      <c r="M16" s="291"/>
      <c r="N16" s="292"/>
      <c r="O16" s="15"/>
      <c r="P16" s="15"/>
      <c r="Q16" s="15"/>
    </row>
    <row r="17" spans="1:54" s="10" customFormat="1" ht="91.5" customHeight="1">
      <c r="A17" s="18"/>
      <c r="B17" s="281" t="s">
        <v>99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3"/>
      <c r="O17" s="18"/>
      <c r="P17" s="18"/>
      <c r="Q17" s="1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39.75" customHeight="1" thickBot="1">
      <c r="A18" s="15"/>
      <c r="B18" s="299">
        <v>3</v>
      </c>
      <c r="C18" s="296">
        <f>F1Concertación!C18:C22</f>
        <v>0</v>
      </c>
      <c r="D18" s="296">
        <f>F1Concertación!D18:D22</f>
        <v>0</v>
      </c>
      <c r="E18" s="296">
        <f>F1Concertación!E18:E22</f>
        <v>0</v>
      </c>
      <c r="F18" s="298">
        <f>F1Concertación!F18:F22</f>
        <v>0</v>
      </c>
      <c r="G18" s="172">
        <f>F1Concertación!G18</f>
        <v>0</v>
      </c>
      <c r="H18" s="284">
        <v>0.1</v>
      </c>
      <c r="I18" s="284">
        <f>F1Concertación!I18:I22</f>
        <v>0</v>
      </c>
      <c r="J18" s="284"/>
      <c r="K18" s="296"/>
      <c r="L18" s="293"/>
      <c r="M18" s="287"/>
      <c r="N18" s="288"/>
      <c r="O18" s="15"/>
      <c r="P18" s="15"/>
      <c r="Q18" s="15"/>
    </row>
    <row r="19" spans="1:54" ht="39.75" customHeight="1" thickBot="1">
      <c r="A19" s="15"/>
      <c r="B19" s="300"/>
      <c r="C19" s="285"/>
      <c r="D19" s="285"/>
      <c r="E19" s="285"/>
      <c r="F19" s="285"/>
      <c r="G19" s="173">
        <f>F1Concertación!G25</f>
        <v>0</v>
      </c>
      <c r="H19" s="285"/>
      <c r="I19" s="285"/>
      <c r="J19" s="285"/>
      <c r="K19" s="285"/>
      <c r="L19" s="294"/>
      <c r="M19" s="289"/>
      <c r="N19" s="290"/>
      <c r="O19" s="15"/>
      <c r="P19" s="15"/>
      <c r="Q19" s="15"/>
    </row>
    <row r="20" spans="1:54" ht="39.75" customHeight="1" thickBot="1">
      <c r="A20" s="15"/>
      <c r="B20" s="300"/>
      <c r="C20" s="285"/>
      <c r="D20" s="285"/>
      <c r="E20" s="285"/>
      <c r="F20" s="285"/>
      <c r="G20" s="173">
        <f>F1Concertación!G20</f>
        <v>0</v>
      </c>
      <c r="H20" s="285"/>
      <c r="I20" s="285"/>
      <c r="J20" s="285"/>
      <c r="K20" s="285"/>
      <c r="L20" s="294"/>
      <c r="M20" s="289"/>
      <c r="N20" s="290"/>
      <c r="O20" s="15"/>
      <c r="P20" s="15"/>
      <c r="Q20" s="15"/>
    </row>
    <row r="21" spans="1:54" ht="39" customHeight="1" thickBot="1">
      <c r="A21" s="15"/>
      <c r="B21" s="300"/>
      <c r="C21" s="285"/>
      <c r="D21" s="285"/>
      <c r="E21" s="285"/>
      <c r="F21" s="285"/>
      <c r="G21" s="174">
        <f>F1Concertación!G21</f>
        <v>0</v>
      </c>
      <c r="H21" s="285"/>
      <c r="I21" s="285"/>
      <c r="J21" s="285"/>
      <c r="K21" s="285"/>
      <c r="L21" s="294"/>
      <c r="M21" s="289"/>
      <c r="N21" s="290"/>
      <c r="O21" s="15"/>
      <c r="P21" s="15"/>
      <c r="Q21" s="15"/>
    </row>
    <row r="22" spans="1:54" ht="39" customHeight="1">
      <c r="A22" s="15"/>
      <c r="B22" s="301"/>
      <c r="C22" s="286"/>
      <c r="D22" s="286"/>
      <c r="E22" s="286"/>
      <c r="F22" s="286"/>
      <c r="G22" s="175">
        <f>F1Concertación!G22</f>
        <v>0</v>
      </c>
      <c r="H22" s="286"/>
      <c r="I22" s="286"/>
      <c r="J22" s="286"/>
      <c r="K22" s="286"/>
      <c r="L22" s="295"/>
      <c r="M22" s="291"/>
      <c r="N22" s="292"/>
      <c r="O22" s="15"/>
      <c r="P22" s="15"/>
      <c r="Q22" s="15"/>
    </row>
    <row r="23" spans="1:54" s="10" customFormat="1" ht="91.5" customHeight="1">
      <c r="A23" s="18"/>
      <c r="B23" s="281" t="s">
        <v>100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3"/>
      <c r="O23" s="18"/>
      <c r="P23" s="18"/>
      <c r="Q23" s="1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39" customHeight="1" thickBot="1">
      <c r="A24" s="15"/>
      <c r="B24" s="299">
        <v>4</v>
      </c>
      <c r="C24" s="296">
        <f>F1Concertación!C24:C28</f>
        <v>0</v>
      </c>
      <c r="D24" s="296">
        <f>F1Concertación!D24:D28</f>
        <v>0</v>
      </c>
      <c r="E24" s="296">
        <f>F1Concertación!E24:E28</f>
        <v>0</v>
      </c>
      <c r="F24" s="298">
        <f>F1Concertación!F24:F28</f>
        <v>0</v>
      </c>
      <c r="G24" s="172">
        <f>F1Concertación!G24</f>
        <v>0</v>
      </c>
      <c r="H24" s="284">
        <v>0.1</v>
      </c>
      <c r="I24" s="284">
        <f>F1Concertación!I24:I28</f>
        <v>0</v>
      </c>
      <c r="J24" s="284"/>
      <c r="K24" s="296"/>
      <c r="L24" s="293"/>
      <c r="M24" s="287"/>
      <c r="N24" s="288"/>
      <c r="O24" s="15"/>
      <c r="P24" s="15"/>
      <c r="Q24" s="15"/>
    </row>
    <row r="25" spans="1:54" ht="39" customHeight="1" thickBot="1">
      <c r="A25" s="15"/>
      <c r="B25" s="300"/>
      <c r="C25" s="285"/>
      <c r="D25" s="285"/>
      <c r="E25" s="285"/>
      <c r="F25" s="285"/>
      <c r="G25" s="173">
        <f>F1Concertación!G25</f>
        <v>0</v>
      </c>
      <c r="H25" s="285"/>
      <c r="I25" s="285"/>
      <c r="J25" s="285"/>
      <c r="K25" s="285"/>
      <c r="L25" s="294"/>
      <c r="M25" s="289"/>
      <c r="N25" s="290"/>
      <c r="O25" s="15"/>
      <c r="P25" s="15"/>
      <c r="Q25" s="15"/>
    </row>
    <row r="26" spans="1:54" ht="39" customHeight="1" thickBot="1">
      <c r="A26" s="15"/>
      <c r="B26" s="300"/>
      <c r="C26" s="285"/>
      <c r="D26" s="285"/>
      <c r="E26" s="285"/>
      <c r="F26" s="285"/>
      <c r="G26" s="173">
        <f>F1Concertación!G26</f>
        <v>0</v>
      </c>
      <c r="H26" s="285"/>
      <c r="I26" s="285"/>
      <c r="J26" s="285"/>
      <c r="K26" s="285"/>
      <c r="L26" s="294"/>
      <c r="M26" s="289"/>
      <c r="N26" s="290"/>
      <c r="O26" s="15"/>
      <c r="P26" s="15"/>
      <c r="Q26" s="15"/>
    </row>
    <row r="27" spans="1:54" ht="39" customHeight="1" thickBot="1">
      <c r="A27" s="15"/>
      <c r="B27" s="300"/>
      <c r="C27" s="285"/>
      <c r="D27" s="285"/>
      <c r="E27" s="285"/>
      <c r="F27" s="285"/>
      <c r="G27" s="174">
        <f>F1Concertación!G27</f>
        <v>0</v>
      </c>
      <c r="H27" s="285"/>
      <c r="I27" s="285"/>
      <c r="J27" s="285"/>
      <c r="K27" s="285"/>
      <c r="L27" s="294"/>
      <c r="M27" s="289"/>
      <c r="N27" s="290"/>
      <c r="O27" s="15"/>
      <c r="P27" s="15"/>
      <c r="Q27" s="15"/>
    </row>
    <row r="28" spans="1:54" ht="48" customHeight="1">
      <c r="A28" s="15"/>
      <c r="B28" s="301"/>
      <c r="C28" s="286"/>
      <c r="D28" s="286"/>
      <c r="E28" s="286"/>
      <c r="F28" s="286"/>
      <c r="G28" s="175">
        <f>F1Concertación!G28</f>
        <v>0</v>
      </c>
      <c r="H28" s="286"/>
      <c r="I28" s="286"/>
      <c r="J28" s="286"/>
      <c r="K28" s="286"/>
      <c r="L28" s="295"/>
      <c r="M28" s="291"/>
      <c r="N28" s="292"/>
      <c r="O28" s="15"/>
      <c r="P28" s="15"/>
      <c r="Q28" s="15"/>
    </row>
    <row r="29" spans="1:54" s="10" customFormat="1" ht="91.5" customHeight="1">
      <c r="A29" s="18"/>
      <c r="B29" s="281" t="s">
        <v>101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  <c r="O29" s="18"/>
      <c r="P29" s="18"/>
      <c r="Q29" s="1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39" customHeight="1" thickBot="1">
      <c r="A30" s="15"/>
      <c r="B30" s="325">
        <v>5</v>
      </c>
      <c r="C30" s="321">
        <f>F1Concertación!C30:C34</f>
        <v>0</v>
      </c>
      <c r="D30" s="321">
        <f>F1Concertación!D30:D34</f>
        <v>0</v>
      </c>
      <c r="E30" s="321">
        <f>F1Concertación!E30:E34</f>
        <v>0</v>
      </c>
      <c r="F30" s="323">
        <f>F1Concertación!F30:F34</f>
        <v>0</v>
      </c>
      <c r="G30" s="173">
        <f>F1Concertación!G30</f>
        <v>0</v>
      </c>
      <c r="H30" s="324">
        <v>0.1</v>
      </c>
      <c r="I30" s="324">
        <f>F1Concertación!I30:I34</f>
        <v>0</v>
      </c>
      <c r="J30" s="324"/>
      <c r="K30" s="296"/>
      <c r="L30" s="293"/>
      <c r="M30" s="287"/>
      <c r="N30" s="288"/>
      <c r="O30" s="15"/>
      <c r="P30" s="15"/>
      <c r="Q30" s="15"/>
    </row>
    <row r="31" spans="1:54" ht="39" customHeight="1" thickBot="1">
      <c r="A31" s="15"/>
      <c r="B31" s="325"/>
      <c r="C31" s="321"/>
      <c r="D31" s="321"/>
      <c r="E31" s="321"/>
      <c r="F31" s="321"/>
      <c r="G31" s="174">
        <f>F1Concertación!G31</f>
        <v>0</v>
      </c>
      <c r="H31" s="321"/>
      <c r="I31" s="321"/>
      <c r="J31" s="321"/>
      <c r="K31" s="285"/>
      <c r="L31" s="294"/>
      <c r="M31" s="289"/>
      <c r="N31" s="290"/>
      <c r="O31" s="15"/>
      <c r="P31" s="15"/>
      <c r="Q31" s="15"/>
    </row>
    <row r="32" spans="1:54" ht="48" customHeight="1" thickBot="1">
      <c r="A32" s="15"/>
      <c r="B32" s="325"/>
      <c r="C32" s="321"/>
      <c r="D32" s="321"/>
      <c r="E32" s="321"/>
      <c r="F32" s="321"/>
      <c r="G32" s="175">
        <f>F1Concertación!G32</f>
        <v>0</v>
      </c>
      <c r="H32" s="321"/>
      <c r="I32" s="321"/>
      <c r="J32" s="321"/>
      <c r="K32" s="285"/>
      <c r="L32" s="294"/>
      <c r="M32" s="289"/>
      <c r="N32" s="290"/>
      <c r="O32" s="15"/>
      <c r="P32" s="15"/>
      <c r="Q32" s="15"/>
    </row>
    <row r="33" spans="1:17" ht="48" customHeight="1" thickBot="1">
      <c r="A33" s="15"/>
      <c r="B33" s="325"/>
      <c r="C33" s="321"/>
      <c r="D33" s="321"/>
      <c r="E33" s="321"/>
      <c r="F33" s="321"/>
      <c r="G33" s="176">
        <f>F1Concertación!G33</f>
        <v>0</v>
      </c>
      <c r="H33" s="321"/>
      <c r="I33" s="321"/>
      <c r="J33" s="321"/>
      <c r="K33" s="285"/>
      <c r="L33" s="294"/>
      <c r="M33" s="289"/>
      <c r="N33" s="290"/>
      <c r="O33" s="15"/>
      <c r="P33" s="15"/>
      <c r="Q33" s="15"/>
    </row>
    <row r="34" spans="1:17" ht="48" customHeight="1">
      <c r="A34" s="15"/>
      <c r="B34" s="325"/>
      <c r="C34" s="322"/>
      <c r="D34" s="322"/>
      <c r="E34" s="322"/>
      <c r="F34" s="322"/>
      <c r="G34" s="177">
        <f>F1Concertación!G34</f>
        <v>0</v>
      </c>
      <c r="H34" s="321"/>
      <c r="I34" s="322"/>
      <c r="J34" s="322"/>
      <c r="K34" s="286"/>
      <c r="L34" s="295"/>
      <c r="M34" s="291"/>
      <c r="N34" s="292"/>
      <c r="O34" s="15"/>
      <c r="P34" s="15"/>
      <c r="Q34" s="15"/>
    </row>
    <row r="35" spans="1:17" ht="50.25" customHeight="1">
      <c r="A35" s="15"/>
      <c r="B35" s="281" t="s">
        <v>45</v>
      </c>
      <c r="C35" s="282"/>
      <c r="D35" s="282"/>
      <c r="E35" s="282"/>
      <c r="F35" s="282"/>
      <c r="G35" s="282"/>
      <c r="H35" s="103">
        <f>IF(SUM(H30)&gt;100%,"supera el 100%",SUM(H7:H34))</f>
        <v>0.99999999999999989</v>
      </c>
      <c r="I35" s="104"/>
      <c r="J35" s="105"/>
      <c r="K35" s="106"/>
      <c r="L35" s="107"/>
      <c r="M35" s="106"/>
      <c r="N35" s="108"/>
      <c r="O35" s="15"/>
      <c r="P35" s="15"/>
      <c r="Q35" s="15"/>
    </row>
    <row r="36" spans="1:17" ht="27" customHeight="1">
      <c r="A36" s="15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97"/>
      <c r="M36" s="97"/>
      <c r="N36" s="98"/>
      <c r="O36" s="15"/>
      <c r="P36" s="15"/>
      <c r="Q36" s="15"/>
    </row>
    <row r="37" spans="1:17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99"/>
      <c r="M37" s="99"/>
      <c r="N37" s="100"/>
      <c r="O37" s="15"/>
      <c r="P37" s="15"/>
      <c r="Q37" s="15"/>
    </row>
    <row r="38" spans="1:17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99"/>
      <c r="M38" s="99"/>
      <c r="N38" s="100"/>
      <c r="O38" s="15"/>
      <c r="P38" s="15"/>
      <c r="Q38" s="15"/>
    </row>
    <row r="39" spans="1:17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99"/>
      <c r="M39" s="99"/>
      <c r="N39" s="100"/>
      <c r="O39" s="15"/>
      <c r="P39" s="15"/>
      <c r="Q39" s="15"/>
    </row>
    <row r="40" spans="1:17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99"/>
      <c r="M40" s="99"/>
      <c r="N40" s="100"/>
      <c r="O40" s="15"/>
      <c r="P40" s="15"/>
      <c r="Q40" s="15"/>
    </row>
    <row r="41" spans="1:17" ht="48.75" customHeight="1">
      <c r="A41" s="15"/>
      <c r="B41" s="59"/>
      <c r="C41" s="60" t="s">
        <v>46</v>
      </c>
      <c r="D41" s="317"/>
      <c r="E41" s="317"/>
      <c r="F41" s="61"/>
      <c r="G41" s="318"/>
      <c r="H41" s="318"/>
      <c r="I41" s="318"/>
      <c r="J41" s="61"/>
      <c r="K41" s="318"/>
      <c r="L41" s="318"/>
      <c r="M41" s="318"/>
      <c r="N41" s="62"/>
      <c r="O41" s="15"/>
      <c r="P41" s="15"/>
      <c r="Q41" s="15"/>
    </row>
    <row r="42" spans="1:17" ht="48" customHeight="1">
      <c r="A42" s="15"/>
      <c r="B42" s="59"/>
      <c r="C42" s="60" t="s">
        <v>47</v>
      </c>
      <c r="D42" s="319">
        <f>F1Concertación!D42:E42</f>
        <v>0</v>
      </c>
      <c r="E42" s="319"/>
      <c r="F42" s="61"/>
      <c r="G42" s="320" t="s">
        <v>48</v>
      </c>
      <c r="H42" s="320"/>
      <c r="I42" s="320"/>
      <c r="J42" s="101"/>
      <c r="K42" s="320" t="s">
        <v>49</v>
      </c>
      <c r="L42" s="320"/>
      <c r="M42" s="320"/>
      <c r="N42" s="102"/>
      <c r="O42" s="15"/>
      <c r="P42" s="15"/>
      <c r="Q42" s="15"/>
    </row>
    <row r="43" spans="1:17" ht="25.8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15"/>
      <c r="P43" s="15"/>
      <c r="Q43" s="15"/>
    </row>
    <row r="44" spans="1:17" s="45" customFormat="1" ht="25.8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5"/>
      <c r="P44" s="15"/>
      <c r="Q44" s="15"/>
    </row>
    <row r="45" spans="1:17" s="45" customFormat="1" ht="25.8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15"/>
      <c r="P45" s="15"/>
      <c r="Q45" s="15"/>
    </row>
    <row r="46" spans="1:17" s="45" customFormat="1" ht="17.399999999999999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spans="1:17" s="45" customFormat="1" ht="17.399999999999999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1:17" s="45" customFormat="1" ht="17.399999999999999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2:14" s="45" customFormat="1" ht="17.399999999999999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 s="45" customFormat="1" ht="17.399999999999999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2:14" s="45" customFormat="1" ht="17.399999999999999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2:14" s="45" customFormat="1" ht="17.399999999999999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2:14" s="45" customFormat="1" ht="17.399999999999999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2:14" s="45" customFormat="1">
      <c r="B54" s="16"/>
    </row>
    <row r="55" spans="2:14" s="45" customFormat="1">
      <c r="B55" s="16"/>
    </row>
    <row r="56" spans="2:14" s="45" customFormat="1">
      <c r="B56" s="16"/>
    </row>
    <row r="57" spans="2:14" s="45" customFormat="1">
      <c r="B57" s="16"/>
    </row>
    <row r="58" spans="2:14" s="45" customFormat="1">
      <c r="B58" s="16"/>
    </row>
    <row r="59" spans="2:14" s="45" customFormat="1">
      <c r="B59" s="16"/>
    </row>
    <row r="60" spans="2:14" s="45" customFormat="1">
      <c r="B60" s="16"/>
    </row>
    <row r="61" spans="2:14" s="45" customFormat="1">
      <c r="B61" s="16"/>
    </row>
    <row r="62" spans="2:14" s="45" customFormat="1">
      <c r="B62" s="16"/>
    </row>
    <row r="63" spans="2:14" s="45" customFormat="1">
      <c r="B63" s="16"/>
    </row>
    <row r="64" spans="2:14" s="45" customFormat="1">
      <c r="B64" s="16"/>
    </row>
    <row r="65" spans="2:2" s="45" customFormat="1">
      <c r="B65" s="16"/>
    </row>
    <row r="66" spans="2:2" s="45" customFormat="1">
      <c r="B66" s="16"/>
    </row>
    <row r="67" spans="2:2" s="45" customFormat="1">
      <c r="B67" s="16"/>
    </row>
    <row r="68" spans="2:2" s="45" customFormat="1">
      <c r="B68" s="16"/>
    </row>
    <row r="69" spans="2:2" s="45" customFormat="1">
      <c r="B69" s="16"/>
    </row>
    <row r="70" spans="2:2" s="45" customFormat="1">
      <c r="B70" s="16"/>
    </row>
    <row r="71" spans="2:2" s="45" customFormat="1">
      <c r="B71" s="16"/>
    </row>
    <row r="72" spans="2:2" s="45" customFormat="1">
      <c r="B72" s="16"/>
    </row>
    <row r="73" spans="2:2" s="45" customFormat="1">
      <c r="B73" s="16"/>
    </row>
    <row r="74" spans="2:2" s="45" customFormat="1">
      <c r="B74" s="16"/>
    </row>
    <row r="75" spans="2:2" s="45" customFormat="1">
      <c r="B75" s="16"/>
    </row>
    <row r="76" spans="2:2" s="45" customFormat="1">
      <c r="B76" s="16"/>
    </row>
    <row r="77" spans="2:2" s="45" customFormat="1">
      <c r="B77" s="16"/>
    </row>
    <row r="78" spans="2:2" s="45" customFormat="1">
      <c r="B78" s="16"/>
    </row>
    <row r="79" spans="2:2" s="45" customFormat="1">
      <c r="B79" s="16"/>
    </row>
    <row r="80" spans="2:2" s="45" customFormat="1">
      <c r="B80" s="16"/>
    </row>
    <row r="81" spans="2:2" s="45" customFormat="1">
      <c r="B81" s="16"/>
    </row>
    <row r="82" spans="2:2" s="45" customFormat="1">
      <c r="B82" s="16"/>
    </row>
    <row r="83" spans="2:2" s="45" customFormat="1">
      <c r="B83" s="16"/>
    </row>
    <row r="84" spans="2:2" s="45" customFormat="1">
      <c r="B84" s="16"/>
    </row>
    <row r="85" spans="2:2" s="45" customFormat="1">
      <c r="B85" s="16"/>
    </row>
    <row r="86" spans="2:2" s="45" customFormat="1">
      <c r="B86" s="16"/>
    </row>
    <row r="87" spans="2:2" s="45" customFormat="1">
      <c r="B87" s="16"/>
    </row>
    <row r="88" spans="2:2" s="45" customFormat="1">
      <c r="B88" s="16"/>
    </row>
    <row r="89" spans="2:2" s="45" customFormat="1">
      <c r="B89" s="16"/>
    </row>
  </sheetData>
  <mergeCells count="78">
    <mergeCell ref="B30:B34"/>
    <mergeCell ref="C30:C34"/>
    <mergeCell ref="K24:K28"/>
    <mergeCell ref="L24:L28"/>
    <mergeCell ref="B23:N23"/>
    <mergeCell ref="B24:B28"/>
    <mergeCell ref="C24:C28"/>
    <mergeCell ref="D24:D28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F18:F22"/>
    <mergeCell ref="H18:H22"/>
    <mergeCell ref="I18:I22"/>
    <mergeCell ref="J18:J22"/>
    <mergeCell ref="K12:K16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B1:N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M5:N5"/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</mergeCells>
  <dataValidations count="1">
    <dataValidation allowBlank="1" showInputMessage="1" showErrorMessage="1" errorTitle="error" error="solo datos númericos" sqref="H24:H28 H18:H22 H30:H34 H7:H16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14" scale="2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9"/>
  <sheetViews>
    <sheetView zoomScale="40" zoomScaleNormal="40" workbookViewId="0">
      <selection activeCell="S1" sqref="S1"/>
    </sheetView>
  </sheetViews>
  <sheetFormatPr baseColWidth="10" defaultColWidth="10.88671875" defaultRowHeight="18"/>
  <cols>
    <col min="1" max="1" width="4.33203125" style="40" customWidth="1"/>
    <col min="2" max="2" width="18.44140625" style="17" customWidth="1"/>
    <col min="3" max="3" width="41.44140625" style="40" customWidth="1"/>
    <col min="4" max="4" width="41.6640625" style="40" customWidth="1"/>
    <col min="5" max="5" width="28.88671875" style="40" customWidth="1"/>
    <col min="6" max="6" width="29.6640625" style="40" customWidth="1"/>
    <col min="7" max="7" width="33.44140625" style="40" customWidth="1"/>
    <col min="8" max="8" width="32" style="40" customWidth="1"/>
    <col min="9" max="12" width="41.109375" style="40" customWidth="1"/>
    <col min="13" max="13" width="38.88671875" style="40" customWidth="1"/>
    <col min="14" max="14" width="33.109375" style="47" customWidth="1"/>
    <col min="15" max="16" width="36.44140625" style="40" customWidth="1"/>
    <col min="17" max="17" width="3.6640625" style="40" customWidth="1"/>
    <col min="18" max="16384" width="10.88671875" style="40"/>
  </cols>
  <sheetData>
    <row r="1" spans="1:19" s="45" customFormat="1" ht="132" customHeight="1">
      <c r="A1" s="15"/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8"/>
      <c r="Q1" s="15"/>
      <c r="R1" s="15"/>
      <c r="S1" s="15"/>
    </row>
    <row r="2" spans="1:19" s="45" customFormat="1" ht="132" customHeight="1">
      <c r="A2" s="15"/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1"/>
      <c r="Q2" s="15"/>
      <c r="R2" s="15"/>
      <c r="S2" s="15"/>
    </row>
    <row r="3" spans="1:19" ht="64.5" customHeight="1">
      <c r="A3" s="15"/>
      <c r="B3" s="337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20"/>
      <c r="R3" s="15"/>
      <c r="S3" s="15"/>
    </row>
    <row r="4" spans="1:19" s="9" customFormat="1" ht="56.25" customHeight="1">
      <c r="A4" s="18"/>
      <c r="B4" s="308" t="s">
        <v>30</v>
      </c>
      <c r="C4" s="339" t="s">
        <v>31</v>
      </c>
      <c r="D4" s="332" t="s">
        <v>32</v>
      </c>
      <c r="E4" s="332" t="s">
        <v>33</v>
      </c>
      <c r="F4" s="332" t="s">
        <v>34</v>
      </c>
      <c r="G4" s="332" t="s">
        <v>14</v>
      </c>
      <c r="H4" s="332" t="s">
        <v>35</v>
      </c>
      <c r="I4" s="314" t="s">
        <v>36</v>
      </c>
      <c r="J4" s="314"/>
      <c r="K4" s="314"/>
      <c r="L4" s="314"/>
      <c r="M4" s="332" t="s">
        <v>37</v>
      </c>
      <c r="N4" s="335" t="s">
        <v>38</v>
      </c>
      <c r="O4" s="312" t="s">
        <v>28</v>
      </c>
      <c r="P4" s="313"/>
      <c r="Q4" s="21"/>
      <c r="R4" s="18"/>
      <c r="S4" s="18"/>
    </row>
    <row r="5" spans="1:19" s="10" customFormat="1" ht="129" customHeight="1">
      <c r="A5" s="18"/>
      <c r="B5" s="309"/>
      <c r="C5" s="340"/>
      <c r="D5" s="334"/>
      <c r="E5" s="334"/>
      <c r="F5" s="334"/>
      <c r="G5" s="334"/>
      <c r="H5" s="333"/>
      <c r="I5" s="53" t="s">
        <v>39</v>
      </c>
      <c r="J5" s="95" t="s">
        <v>40</v>
      </c>
      <c r="K5" s="54" t="s">
        <v>136</v>
      </c>
      <c r="L5" s="95" t="s">
        <v>137</v>
      </c>
      <c r="M5" s="334"/>
      <c r="N5" s="336"/>
      <c r="O5" s="96" t="s">
        <v>43</v>
      </c>
      <c r="P5" s="96" t="s">
        <v>44</v>
      </c>
      <c r="Q5" s="21"/>
      <c r="R5" s="18"/>
      <c r="S5" s="18"/>
    </row>
    <row r="6" spans="1:19" s="10" customFormat="1" ht="91.5" customHeight="1">
      <c r="A6" s="18"/>
      <c r="B6" s="281" t="s">
        <v>178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3"/>
      <c r="Q6" s="18"/>
      <c r="R6" s="18"/>
      <c r="S6" s="18"/>
    </row>
    <row r="7" spans="1:19" ht="46.5" customHeight="1" thickBot="1">
      <c r="A7" s="15"/>
      <c r="B7" s="299">
        <v>1</v>
      </c>
      <c r="C7" s="296">
        <f>F1Concertación!C7:C11</f>
        <v>0</v>
      </c>
      <c r="D7" s="296" t="str">
        <f>F1Concertación!D7:D11</f>
        <v>Cumplimiento 100% del Plan de Acción 
(Del Área que Lídera)</v>
      </c>
      <c r="E7" s="296">
        <f>F1Concertación!E7:E11</f>
        <v>0</v>
      </c>
      <c r="F7" s="298">
        <f>F1Concertación!F7:F11</f>
        <v>0</v>
      </c>
      <c r="G7" s="172">
        <f>F1Concertación!G7</f>
        <v>0</v>
      </c>
      <c r="H7" s="284">
        <v>0.6</v>
      </c>
      <c r="I7" s="284">
        <f>F1Concertación!I7:I11</f>
        <v>0</v>
      </c>
      <c r="J7" s="344">
        <f>'F2Seguimiento-Retroalimentación'!J7:J11</f>
        <v>0</v>
      </c>
      <c r="K7" s="347">
        <f>F1Concertación!J7:J11</f>
        <v>0</v>
      </c>
      <c r="L7" s="347"/>
      <c r="M7" s="350">
        <f>IF(SUM(J7,L7)&gt;100%,"NO PERMITIDO",SUM(J7,L7))</f>
        <v>0</v>
      </c>
      <c r="N7" s="341">
        <f>H7*M7/100%</f>
        <v>0</v>
      </c>
      <c r="O7" s="293"/>
      <c r="P7" s="293"/>
      <c r="Q7" s="15"/>
      <c r="R7" s="15"/>
      <c r="S7" s="15"/>
    </row>
    <row r="8" spans="1:19" ht="48" customHeight="1" thickBot="1">
      <c r="A8" s="15"/>
      <c r="B8" s="300"/>
      <c r="C8" s="285"/>
      <c r="D8" s="285"/>
      <c r="E8" s="285"/>
      <c r="F8" s="285"/>
      <c r="G8" s="173">
        <f>F1Concertación!G8</f>
        <v>0</v>
      </c>
      <c r="H8" s="285"/>
      <c r="I8" s="285"/>
      <c r="J8" s="345"/>
      <c r="K8" s="348"/>
      <c r="L8" s="348"/>
      <c r="M8" s="351"/>
      <c r="N8" s="342"/>
      <c r="O8" s="294"/>
      <c r="P8" s="294"/>
      <c r="Q8" s="15"/>
      <c r="R8" s="15"/>
      <c r="S8" s="15"/>
    </row>
    <row r="9" spans="1:19" ht="48" customHeight="1" thickBot="1">
      <c r="A9" s="15"/>
      <c r="B9" s="300"/>
      <c r="C9" s="285"/>
      <c r="D9" s="285"/>
      <c r="E9" s="285"/>
      <c r="F9" s="285"/>
      <c r="G9" s="173">
        <f>F1Concertación!G9</f>
        <v>0</v>
      </c>
      <c r="H9" s="285"/>
      <c r="I9" s="285"/>
      <c r="J9" s="345"/>
      <c r="K9" s="348"/>
      <c r="L9" s="348"/>
      <c r="M9" s="351"/>
      <c r="N9" s="342"/>
      <c r="O9" s="294"/>
      <c r="P9" s="294"/>
      <c r="Q9" s="15"/>
      <c r="R9" s="15"/>
      <c r="S9" s="15"/>
    </row>
    <row r="10" spans="1:19" ht="48" customHeight="1" thickBot="1">
      <c r="A10" s="15"/>
      <c r="B10" s="300"/>
      <c r="C10" s="285"/>
      <c r="D10" s="285"/>
      <c r="E10" s="285"/>
      <c r="F10" s="285"/>
      <c r="G10" s="174">
        <f>F1Concertación!G10</f>
        <v>0</v>
      </c>
      <c r="H10" s="285"/>
      <c r="I10" s="285"/>
      <c r="J10" s="345"/>
      <c r="K10" s="348"/>
      <c r="L10" s="348"/>
      <c r="M10" s="351"/>
      <c r="N10" s="342"/>
      <c r="O10" s="294"/>
      <c r="P10" s="294"/>
      <c r="Q10" s="15"/>
      <c r="R10" s="15"/>
      <c r="S10" s="15"/>
    </row>
    <row r="11" spans="1:19" ht="48" customHeight="1">
      <c r="A11" s="15"/>
      <c r="B11" s="301"/>
      <c r="C11" s="286"/>
      <c r="D11" s="286"/>
      <c r="E11" s="297"/>
      <c r="F11" s="286"/>
      <c r="G11" s="175">
        <f>F1Concertación!G11</f>
        <v>0</v>
      </c>
      <c r="H11" s="286"/>
      <c r="I11" s="286"/>
      <c r="J11" s="346"/>
      <c r="K11" s="349"/>
      <c r="L11" s="349"/>
      <c r="M11" s="352"/>
      <c r="N11" s="343"/>
      <c r="O11" s="295"/>
      <c r="P11" s="295"/>
      <c r="Q11" s="15"/>
      <c r="R11" s="15"/>
      <c r="S11" s="15"/>
    </row>
    <row r="12" spans="1:19" ht="47.25" customHeight="1" thickBot="1">
      <c r="A12" s="19"/>
      <c r="B12" s="299">
        <v>2</v>
      </c>
      <c r="C12" s="296">
        <f>F1Concertación!C12:C16</f>
        <v>0</v>
      </c>
      <c r="D12" s="296" t="str">
        <f>F1Concertación!D12:D16</f>
        <v xml:space="preserve">Proyecto de Innovación Pública </v>
      </c>
      <c r="E12" s="296">
        <f>F1Concertación!E12:E16</f>
        <v>0</v>
      </c>
      <c r="F12" s="298">
        <f>F1Concertación!F12:F16</f>
        <v>0</v>
      </c>
      <c r="G12" s="172">
        <f>F1Concertación!G12</f>
        <v>0</v>
      </c>
      <c r="H12" s="284">
        <v>0.1</v>
      </c>
      <c r="I12" s="284">
        <f>F1Concertación!I12:I16</f>
        <v>0</v>
      </c>
      <c r="J12" s="353">
        <f>'F2Seguimiento-Retroalimentación'!J12:J16</f>
        <v>0</v>
      </c>
      <c r="K12" s="347">
        <f>F1Concertación!J12:J16</f>
        <v>0</v>
      </c>
      <c r="L12" s="347"/>
      <c r="M12" s="350">
        <f>IF(SUM(J12,L12)&gt;100%,"NO PERMITIDO",SUM(J12,L12))</f>
        <v>0</v>
      </c>
      <c r="N12" s="341">
        <f>H12*M12/100%</f>
        <v>0</v>
      </c>
      <c r="O12" s="293"/>
      <c r="P12" s="293"/>
      <c r="Q12" s="15"/>
      <c r="R12" s="15"/>
      <c r="S12" s="15"/>
    </row>
    <row r="13" spans="1:19" ht="47.25" customHeight="1" thickBot="1">
      <c r="A13" s="19"/>
      <c r="B13" s="300"/>
      <c r="C13" s="285"/>
      <c r="D13" s="285"/>
      <c r="E13" s="285"/>
      <c r="F13" s="285"/>
      <c r="G13" s="173">
        <f>F1Concertación!G13</f>
        <v>0</v>
      </c>
      <c r="H13" s="285"/>
      <c r="I13" s="285"/>
      <c r="J13" s="345"/>
      <c r="K13" s="348"/>
      <c r="L13" s="348"/>
      <c r="M13" s="351"/>
      <c r="N13" s="342"/>
      <c r="O13" s="294"/>
      <c r="P13" s="294"/>
      <c r="Q13" s="15"/>
      <c r="R13" s="15"/>
      <c r="S13" s="15"/>
    </row>
    <row r="14" spans="1:19" ht="47.25" customHeight="1" thickBot="1">
      <c r="A14" s="19"/>
      <c r="B14" s="300"/>
      <c r="C14" s="285"/>
      <c r="D14" s="285"/>
      <c r="E14" s="285"/>
      <c r="F14" s="285"/>
      <c r="G14" s="173">
        <f>F1Concertación!G14</f>
        <v>0</v>
      </c>
      <c r="H14" s="285"/>
      <c r="I14" s="285"/>
      <c r="J14" s="345"/>
      <c r="K14" s="348"/>
      <c r="L14" s="348"/>
      <c r="M14" s="351"/>
      <c r="N14" s="342"/>
      <c r="O14" s="294"/>
      <c r="P14" s="294"/>
      <c r="Q14" s="15"/>
      <c r="R14" s="15"/>
      <c r="S14" s="15"/>
    </row>
    <row r="15" spans="1:19" ht="55.5" customHeight="1" thickBot="1">
      <c r="A15" s="19"/>
      <c r="B15" s="300"/>
      <c r="C15" s="285"/>
      <c r="D15" s="285"/>
      <c r="E15" s="285"/>
      <c r="F15" s="285"/>
      <c r="G15" s="173">
        <f>F1Concertación!G15</f>
        <v>0</v>
      </c>
      <c r="H15" s="285"/>
      <c r="I15" s="285"/>
      <c r="J15" s="345"/>
      <c r="K15" s="348"/>
      <c r="L15" s="348"/>
      <c r="M15" s="351"/>
      <c r="N15" s="342"/>
      <c r="O15" s="294"/>
      <c r="P15" s="294"/>
      <c r="Q15" s="15"/>
      <c r="R15" s="15"/>
      <c r="S15" s="15"/>
    </row>
    <row r="16" spans="1:19" ht="39.75" customHeight="1">
      <c r="A16" s="19"/>
      <c r="B16" s="301"/>
      <c r="C16" s="286"/>
      <c r="D16" s="286"/>
      <c r="E16" s="286"/>
      <c r="F16" s="286"/>
      <c r="G16" s="175">
        <f>F1Concertación!G16</f>
        <v>0</v>
      </c>
      <c r="H16" s="286"/>
      <c r="I16" s="286"/>
      <c r="J16" s="346"/>
      <c r="K16" s="349"/>
      <c r="L16" s="349"/>
      <c r="M16" s="352"/>
      <c r="N16" s="343"/>
      <c r="O16" s="295"/>
      <c r="P16" s="295"/>
      <c r="Q16" s="15"/>
      <c r="R16" s="15"/>
      <c r="S16" s="15"/>
    </row>
    <row r="17" spans="1:19" s="10" customFormat="1" ht="91.5" customHeight="1">
      <c r="A17" s="18"/>
      <c r="B17" s="281" t="s">
        <v>99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3"/>
      <c r="Q17" s="18"/>
      <c r="R17" s="18"/>
      <c r="S17" s="18"/>
    </row>
    <row r="18" spans="1:19" ht="39.75" customHeight="1" thickBot="1">
      <c r="A18" s="15"/>
      <c r="B18" s="299">
        <v>3</v>
      </c>
      <c r="C18" s="296">
        <f>F1Concertación!C18:C22</f>
        <v>0</v>
      </c>
      <c r="D18" s="296">
        <f>F1Concertación!D18:D22</f>
        <v>0</v>
      </c>
      <c r="E18" s="296">
        <f>F1Concertación!E18:E22</f>
        <v>0</v>
      </c>
      <c r="F18" s="298">
        <f>F1Concertación!F18:F22</f>
        <v>0</v>
      </c>
      <c r="G18" s="172">
        <f>F1Concertación!G18</f>
        <v>0</v>
      </c>
      <c r="H18" s="284">
        <v>0.1</v>
      </c>
      <c r="I18" s="284">
        <f>F1Concertación!I18:I22</f>
        <v>0</v>
      </c>
      <c r="J18" s="344">
        <f>'F2Seguimiento-Retroalimentación'!J18:J22</f>
        <v>0</v>
      </c>
      <c r="K18" s="347">
        <f>F1Concertación!J18:J22</f>
        <v>0</v>
      </c>
      <c r="L18" s="347"/>
      <c r="M18" s="350">
        <f>IF(SUM(J18,L18)&gt;100%,"NO PERMITIDO",SUM(J18,L18))</f>
        <v>0</v>
      </c>
      <c r="N18" s="341">
        <f>H18*M18/100%</f>
        <v>0</v>
      </c>
      <c r="O18" s="293"/>
      <c r="P18" s="293"/>
      <c r="Q18" s="15"/>
      <c r="R18" s="15"/>
      <c r="S18" s="15"/>
    </row>
    <row r="19" spans="1:19" ht="39.75" customHeight="1" thickBot="1">
      <c r="A19" s="15"/>
      <c r="B19" s="300"/>
      <c r="C19" s="285"/>
      <c r="D19" s="285"/>
      <c r="E19" s="285"/>
      <c r="F19" s="285"/>
      <c r="G19" s="173">
        <f>F1Concertación!G19</f>
        <v>0</v>
      </c>
      <c r="H19" s="285"/>
      <c r="I19" s="285"/>
      <c r="J19" s="345"/>
      <c r="K19" s="348"/>
      <c r="L19" s="348"/>
      <c r="M19" s="351"/>
      <c r="N19" s="342"/>
      <c r="O19" s="294"/>
      <c r="P19" s="294"/>
      <c r="Q19" s="15"/>
      <c r="R19" s="15"/>
      <c r="S19" s="15"/>
    </row>
    <row r="20" spans="1:19" ht="39.75" customHeight="1" thickBot="1">
      <c r="A20" s="15"/>
      <c r="B20" s="300"/>
      <c r="C20" s="285"/>
      <c r="D20" s="285"/>
      <c r="E20" s="285"/>
      <c r="F20" s="285"/>
      <c r="G20" s="173">
        <f>F1Concertación!G20</f>
        <v>0</v>
      </c>
      <c r="H20" s="285"/>
      <c r="I20" s="285"/>
      <c r="J20" s="345"/>
      <c r="K20" s="348"/>
      <c r="L20" s="348"/>
      <c r="M20" s="351"/>
      <c r="N20" s="342"/>
      <c r="O20" s="294"/>
      <c r="P20" s="294"/>
      <c r="Q20" s="15"/>
      <c r="R20" s="15"/>
      <c r="S20" s="15"/>
    </row>
    <row r="21" spans="1:19" ht="39" customHeight="1" thickBot="1">
      <c r="A21" s="15"/>
      <c r="B21" s="300"/>
      <c r="C21" s="285"/>
      <c r="D21" s="285"/>
      <c r="E21" s="285"/>
      <c r="F21" s="285"/>
      <c r="G21" s="174">
        <f>F1Concertación!G21</f>
        <v>0</v>
      </c>
      <c r="H21" s="285"/>
      <c r="I21" s="285"/>
      <c r="J21" s="345"/>
      <c r="K21" s="348"/>
      <c r="L21" s="348"/>
      <c r="M21" s="351"/>
      <c r="N21" s="342"/>
      <c r="O21" s="294"/>
      <c r="P21" s="294"/>
      <c r="Q21" s="15"/>
      <c r="R21" s="15"/>
      <c r="S21" s="15"/>
    </row>
    <row r="22" spans="1:19" ht="39" customHeight="1">
      <c r="A22" s="15"/>
      <c r="B22" s="301"/>
      <c r="C22" s="286"/>
      <c r="D22" s="286"/>
      <c r="E22" s="286"/>
      <c r="F22" s="286"/>
      <c r="G22" s="175">
        <f>F1Concertación!G22</f>
        <v>0</v>
      </c>
      <c r="H22" s="286"/>
      <c r="I22" s="286"/>
      <c r="J22" s="346"/>
      <c r="K22" s="349"/>
      <c r="L22" s="349"/>
      <c r="M22" s="352"/>
      <c r="N22" s="343"/>
      <c r="O22" s="295"/>
      <c r="P22" s="295"/>
      <c r="Q22" s="15"/>
      <c r="R22" s="15"/>
      <c r="S22" s="15"/>
    </row>
    <row r="23" spans="1:19" s="10" customFormat="1" ht="91.5" customHeight="1">
      <c r="A23" s="18"/>
      <c r="B23" s="281" t="s">
        <v>100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3"/>
      <c r="Q23" s="18"/>
      <c r="R23" s="18"/>
      <c r="S23" s="18"/>
    </row>
    <row r="24" spans="1:19" ht="39" customHeight="1" thickBot="1">
      <c r="A24" s="15"/>
      <c r="B24" s="299">
        <v>4</v>
      </c>
      <c r="C24" s="296">
        <f>F1Concertación!C24:C28</f>
        <v>0</v>
      </c>
      <c r="D24" s="296">
        <f>F1Concertación!D24:D28</f>
        <v>0</v>
      </c>
      <c r="E24" s="296">
        <f>F1Concertación!E24:E28</f>
        <v>0</v>
      </c>
      <c r="F24" s="298">
        <f>F1Concertación!F24:F28</f>
        <v>0</v>
      </c>
      <c r="G24" s="172">
        <f>F1Concertación!G24</f>
        <v>0</v>
      </c>
      <c r="H24" s="284">
        <v>0.1</v>
      </c>
      <c r="I24" s="284">
        <f>F1Concertación!I24:I28</f>
        <v>0</v>
      </c>
      <c r="J24" s="344">
        <f>'F2Seguimiento-Retroalimentación'!J24:J28</f>
        <v>0</v>
      </c>
      <c r="K24" s="347">
        <f>F1Concertación!J24:J28</f>
        <v>0</v>
      </c>
      <c r="L24" s="347"/>
      <c r="M24" s="350">
        <f>IF(SUM(J24,L24)&gt;100%,"NO PERMITIDO",SUM(J24,L24))</f>
        <v>0</v>
      </c>
      <c r="N24" s="341">
        <f>H24*M24/100%</f>
        <v>0</v>
      </c>
      <c r="O24" s="293"/>
      <c r="P24" s="293"/>
      <c r="Q24" s="15"/>
      <c r="R24" s="15"/>
      <c r="S24" s="15"/>
    </row>
    <row r="25" spans="1:19" ht="39" customHeight="1" thickBot="1">
      <c r="A25" s="15"/>
      <c r="B25" s="300"/>
      <c r="C25" s="285"/>
      <c r="D25" s="285"/>
      <c r="E25" s="285"/>
      <c r="F25" s="285"/>
      <c r="G25" s="173">
        <f>F1Concertación!G25</f>
        <v>0</v>
      </c>
      <c r="H25" s="285"/>
      <c r="I25" s="285"/>
      <c r="J25" s="345"/>
      <c r="K25" s="348"/>
      <c r="L25" s="348"/>
      <c r="M25" s="351"/>
      <c r="N25" s="342"/>
      <c r="O25" s="294"/>
      <c r="P25" s="294"/>
      <c r="Q25" s="15"/>
      <c r="R25" s="15"/>
      <c r="S25" s="15"/>
    </row>
    <row r="26" spans="1:19" ht="39" customHeight="1" thickBot="1">
      <c r="A26" s="15"/>
      <c r="B26" s="300"/>
      <c r="C26" s="285"/>
      <c r="D26" s="285"/>
      <c r="E26" s="285"/>
      <c r="F26" s="285"/>
      <c r="G26" s="173">
        <f>F1Concertación!G26</f>
        <v>0</v>
      </c>
      <c r="H26" s="285"/>
      <c r="I26" s="285"/>
      <c r="J26" s="345"/>
      <c r="K26" s="348"/>
      <c r="L26" s="348"/>
      <c r="M26" s="351"/>
      <c r="N26" s="342"/>
      <c r="O26" s="294"/>
      <c r="P26" s="294"/>
      <c r="Q26" s="15"/>
      <c r="R26" s="15"/>
      <c r="S26" s="15"/>
    </row>
    <row r="27" spans="1:19" ht="39" customHeight="1" thickBot="1">
      <c r="A27" s="15"/>
      <c r="B27" s="300"/>
      <c r="C27" s="285"/>
      <c r="D27" s="285"/>
      <c r="E27" s="285"/>
      <c r="F27" s="285"/>
      <c r="G27" s="174">
        <f>F1Concertación!G27</f>
        <v>0</v>
      </c>
      <c r="H27" s="285"/>
      <c r="I27" s="285"/>
      <c r="J27" s="345"/>
      <c r="K27" s="348"/>
      <c r="L27" s="348"/>
      <c r="M27" s="351"/>
      <c r="N27" s="342"/>
      <c r="O27" s="294"/>
      <c r="P27" s="294"/>
      <c r="Q27" s="15"/>
      <c r="R27" s="15"/>
      <c r="S27" s="15"/>
    </row>
    <row r="28" spans="1:19" ht="48" customHeight="1">
      <c r="A28" s="15"/>
      <c r="B28" s="301"/>
      <c r="C28" s="286"/>
      <c r="D28" s="286"/>
      <c r="E28" s="286"/>
      <c r="F28" s="286"/>
      <c r="G28" s="175">
        <f>F1Concertación!G28</f>
        <v>0</v>
      </c>
      <c r="H28" s="286"/>
      <c r="I28" s="286"/>
      <c r="J28" s="346"/>
      <c r="K28" s="349"/>
      <c r="L28" s="349"/>
      <c r="M28" s="352"/>
      <c r="N28" s="343"/>
      <c r="O28" s="295"/>
      <c r="P28" s="295"/>
      <c r="Q28" s="15"/>
      <c r="R28" s="15"/>
      <c r="S28" s="15"/>
    </row>
    <row r="29" spans="1:19" s="10" customFormat="1" ht="91.5" customHeight="1">
      <c r="A29" s="18"/>
      <c r="B29" s="281" t="s">
        <v>101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3"/>
      <c r="Q29" s="18"/>
      <c r="R29" s="18"/>
      <c r="S29" s="18"/>
    </row>
    <row r="30" spans="1:19" ht="39" customHeight="1">
      <c r="A30" s="15"/>
      <c r="B30" s="325">
        <v>5</v>
      </c>
      <c r="C30" s="321">
        <f>F1Concertación!C30:C34</f>
        <v>0</v>
      </c>
      <c r="D30" s="321">
        <f>F1Concertación!D30:D34</f>
        <v>0</v>
      </c>
      <c r="E30" s="321">
        <f>F1Concertación!E30:E34</f>
        <v>0</v>
      </c>
      <c r="F30" s="323">
        <f>F1Concertación!F30:F34</f>
        <v>0</v>
      </c>
      <c r="G30" s="173">
        <f>F1Concertación!G30</f>
        <v>0</v>
      </c>
      <c r="H30" s="324">
        <v>0.1</v>
      </c>
      <c r="I30" s="324">
        <f>F1Concertación!I30:I34</f>
        <v>0</v>
      </c>
      <c r="J30" s="354">
        <f>'F2Seguimiento-Retroalimentación'!J30:J34</f>
        <v>0</v>
      </c>
      <c r="K30" s="358">
        <f>F1Concertación!J30:J34</f>
        <v>0</v>
      </c>
      <c r="L30" s="358"/>
      <c r="M30" s="360">
        <f>IF(SUM(J30,L30)&gt;100%,"NO PERMITIDO",SUM(J30,L30))</f>
        <v>0</v>
      </c>
      <c r="N30" s="357">
        <f>H30*M30/100%</f>
        <v>0</v>
      </c>
      <c r="O30" s="293"/>
      <c r="P30" s="293"/>
      <c r="Q30" s="15"/>
      <c r="R30" s="15"/>
      <c r="S30" s="15"/>
    </row>
    <row r="31" spans="1:19" ht="39" customHeight="1">
      <c r="A31" s="15"/>
      <c r="B31" s="325"/>
      <c r="C31" s="321"/>
      <c r="D31" s="321"/>
      <c r="E31" s="321"/>
      <c r="F31" s="321"/>
      <c r="G31" s="174">
        <f>F1Concertación!G31</f>
        <v>0</v>
      </c>
      <c r="H31" s="321"/>
      <c r="I31" s="321"/>
      <c r="J31" s="355"/>
      <c r="K31" s="358"/>
      <c r="L31" s="358"/>
      <c r="M31" s="360"/>
      <c r="N31" s="357"/>
      <c r="O31" s="294"/>
      <c r="P31" s="294"/>
      <c r="Q31" s="15"/>
      <c r="R31" s="15"/>
      <c r="S31" s="15"/>
    </row>
    <row r="32" spans="1:19" ht="48" customHeight="1">
      <c r="A32" s="15"/>
      <c r="B32" s="325"/>
      <c r="C32" s="321"/>
      <c r="D32" s="321"/>
      <c r="E32" s="321"/>
      <c r="F32" s="321"/>
      <c r="G32" s="175">
        <f>F1Concertación!G32</f>
        <v>0</v>
      </c>
      <c r="H32" s="321"/>
      <c r="I32" s="321"/>
      <c r="J32" s="355"/>
      <c r="K32" s="358"/>
      <c r="L32" s="358"/>
      <c r="M32" s="360"/>
      <c r="N32" s="357"/>
      <c r="O32" s="294"/>
      <c r="P32" s="294"/>
      <c r="Q32" s="15"/>
      <c r="R32" s="15"/>
      <c r="S32" s="15"/>
    </row>
    <row r="33" spans="1:19" ht="48" customHeight="1">
      <c r="A33" s="15"/>
      <c r="B33" s="325"/>
      <c r="C33" s="321"/>
      <c r="D33" s="321"/>
      <c r="E33" s="321"/>
      <c r="F33" s="321"/>
      <c r="G33" s="176">
        <f>F1Concertación!G33</f>
        <v>0</v>
      </c>
      <c r="H33" s="321"/>
      <c r="I33" s="321"/>
      <c r="J33" s="355"/>
      <c r="K33" s="358"/>
      <c r="L33" s="358"/>
      <c r="M33" s="360"/>
      <c r="N33" s="357"/>
      <c r="O33" s="294"/>
      <c r="P33" s="294"/>
      <c r="Q33" s="15"/>
      <c r="R33" s="15"/>
      <c r="S33" s="15"/>
    </row>
    <row r="34" spans="1:19" ht="48" customHeight="1">
      <c r="A34" s="15"/>
      <c r="B34" s="325"/>
      <c r="C34" s="322"/>
      <c r="D34" s="322"/>
      <c r="E34" s="322"/>
      <c r="F34" s="322"/>
      <c r="G34" s="177">
        <f>F1Concertación!G34</f>
        <v>0</v>
      </c>
      <c r="H34" s="321"/>
      <c r="I34" s="322"/>
      <c r="J34" s="356"/>
      <c r="K34" s="359"/>
      <c r="L34" s="359"/>
      <c r="M34" s="361"/>
      <c r="N34" s="357"/>
      <c r="O34" s="295"/>
      <c r="P34" s="295"/>
      <c r="Q34" s="15"/>
      <c r="R34" s="15"/>
      <c r="S34" s="15"/>
    </row>
    <row r="35" spans="1:19" ht="27" customHeight="1">
      <c r="A35" s="15"/>
      <c r="B35" s="281" t="s">
        <v>45</v>
      </c>
      <c r="C35" s="282"/>
      <c r="D35" s="282"/>
      <c r="E35" s="282"/>
      <c r="F35" s="282"/>
      <c r="G35" s="282"/>
      <c r="H35" s="103">
        <f>IF(SUM(H30)&gt;100%,"supera el 100%",SUM(H7:H34))</f>
        <v>0.99999999999999989</v>
      </c>
      <c r="I35" s="104"/>
      <c r="J35" s="105"/>
      <c r="K35" s="106"/>
      <c r="L35" s="105"/>
      <c r="M35" s="108"/>
      <c r="N35" s="117">
        <f>IF(SUM(N30)&gt;100%,"supera el 100%",SUM(N7:N34))</f>
        <v>0</v>
      </c>
      <c r="O35" s="107"/>
      <c r="P35" s="108"/>
      <c r="Q35" s="15"/>
      <c r="R35" s="15"/>
      <c r="S35" s="15"/>
    </row>
    <row r="36" spans="1:19" ht="27" customHeight="1">
      <c r="A36" s="15"/>
      <c r="B36" s="55"/>
      <c r="C36" s="58"/>
      <c r="D36" s="58"/>
      <c r="E36" s="58"/>
      <c r="F36" s="58"/>
      <c r="G36" s="58"/>
      <c r="H36" s="56"/>
      <c r="I36" s="58"/>
      <c r="J36" s="58"/>
      <c r="K36" s="109"/>
      <c r="L36" s="109"/>
      <c r="M36" s="109"/>
      <c r="N36" s="97"/>
      <c r="O36" s="99"/>
      <c r="P36" s="100"/>
      <c r="Q36" s="15"/>
      <c r="R36" s="15"/>
      <c r="S36" s="15"/>
    </row>
    <row r="37" spans="1:19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109"/>
      <c r="L37" s="109"/>
      <c r="M37" s="109"/>
      <c r="N37" s="99"/>
      <c r="O37" s="99"/>
      <c r="P37" s="100"/>
      <c r="Q37" s="15"/>
      <c r="R37" s="15"/>
      <c r="S37" s="15"/>
    </row>
    <row r="38" spans="1:19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109"/>
      <c r="L38" s="109"/>
      <c r="M38" s="109"/>
      <c r="N38" s="99"/>
      <c r="O38" s="99"/>
      <c r="P38" s="100"/>
      <c r="Q38" s="15"/>
      <c r="R38" s="15"/>
      <c r="S38" s="15"/>
    </row>
    <row r="39" spans="1:19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109"/>
      <c r="L39" s="109"/>
      <c r="M39" s="109"/>
      <c r="N39" s="99"/>
      <c r="O39" s="99"/>
      <c r="P39" s="100"/>
      <c r="Q39" s="15"/>
      <c r="R39" s="15"/>
      <c r="S39" s="15"/>
    </row>
    <row r="40" spans="1:19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109"/>
      <c r="L40" s="109"/>
      <c r="M40" s="109"/>
      <c r="N40" s="110"/>
      <c r="O40" s="99"/>
      <c r="P40" s="100"/>
      <c r="Q40" s="15"/>
      <c r="R40" s="15"/>
      <c r="S40" s="15"/>
    </row>
    <row r="41" spans="1:19" ht="48.75" customHeight="1">
      <c r="A41" s="15"/>
      <c r="B41" s="59"/>
      <c r="C41" s="60" t="s">
        <v>46</v>
      </c>
      <c r="D41" s="317"/>
      <c r="E41" s="317"/>
      <c r="F41" s="61"/>
      <c r="G41" s="318"/>
      <c r="H41" s="318"/>
      <c r="I41" s="318"/>
      <c r="J41" s="101"/>
      <c r="K41" s="318"/>
      <c r="L41" s="318"/>
      <c r="M41" s="318"/>
      <c r="N41" s="111"/>
      <c r="O41" s="112"/>
      <c r="P41" s="62"/>
      <c r="Q41" s="15"/>
      <c r="R41" s="15"/>
      <c r="S41" s="15"/>
    </row>
    <row r="42" spans="1:19" ht="48" customHeight="1">
      <c r="A42" s="15"/>
      <c r="B42" s="59"/>
      <c r="C42" s="60" t="s">
        <v>47</v>
      </c>
      <c r="D42" s="319">
        <f>F1Concertación!D42:E42</f>
        <v>0</v>
      </c>
      <c r="E42" s="319"/>
      <c r="F42" s="61"/>
      <c r="G42" s="320" t="s">
        <v>48</v>
      </c>
      <c r="H42" s="320"/>
      <c r="I42" s="320"/>
      <c r="J42" s="101"/>
      <c r="K42" s="320" t="s">
        <v>97</v>
      </c>
      <c r="L42" s="320"/>
      <c r="M42" s="320"/>
      <c r="N42" s="113"/>
      <c r="O42" s="114"/>
      <c r="P42" s="102"/>
      <c r="Q42" s="15"/>
      <c r="R42" s="15"/>
      <c r="S42" s="15"/>
    </row>
    <row r="43" spans="1:19" ht="25.8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115"/>
      <c r="O43" s="65"/>
      <c r="P43" s="66"/>
      <c r="Q43" s="15"/>
      <c r="R43" s="15"/>
      <c r="S43" s="15"/>
    </row>
    <row r="44" spans="1:19" s="45" customFormat="1" ht="25.8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5"/>
      <c r="R44" s="15"/>
      <c r="S44" s="15"/>
    </row>
    <row r="45" spans="1:19" s="45" customFormat="1" ht="25.8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15"/>
      <c r="R45" s="15"/>
      <c r="S45" s="15"/>
    </row>
    <row r="46" spans="1:19" s="45" customFormat="1" ht="17.399999999999999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16"/>
      <c r="O46" s="61"/>
      <c r="P46" s="61"/>
    </row>
    <row r="47" spans="1:19" s="45" customFormat="1" ht="17.399999999999999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116"/>
      <c r="O47" s="61"/>
      <c r="P47" s="61"/>
    </row>
    <row r="48" spans="1:19" s="45" customFormat="1" ht="17.399999999999999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16"/>
      <c r="O48" s="61"/>
      <c r="P48" s="61"/>
    </row>
    <row r="49" spans="2:16" s="45" customFormat="1" ht="17.399999999999999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16"/>
      <c r="O49" s="61"/>
      <c r="P49" s="61"/>
    </row>
    <row r="50" spans="2:16" s="45" customFormat="1" ht="17.399999999999999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16"/>
      <c r="O50" s="61"/>
      <c r="P50" s="61"/>
    </row>
    <row r="51" spans="2:16" s="45" customFormat="1" ht="17.399999999999999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16"/>
      <c r="O51" s="61"/>
      <c r="P51" s="61"/>
    </row>
    <row r="52" spans="2:16" s="45" customFormat="1" ht="17.399999999999999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16"/>
      <c r="O52" s="61"/>
      <c r="P52" s="61"/>
    </row>
    <row r="53" spans="2:16" s="45" customFormat="1" ht="17.399999999999999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116"/>
      <c r="O53" s="61"/>
      <c r="P53" s="61"/>
    </row>
    <row r="54" spans="2:16" s="45" customFormat="1" ht="17.399999999999999">
      <c r="B54" s="6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16"/>
      <c r="O54" s="61"/>
      <c r="P54" s="61"/>
    </row>
    <row r="55" spans="2:16" s="45" customFormat="1" ht="17.399999999999999">
      <c r="B55" s="6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16"/>
      <c r="O55" s="61"/>
      <c r="P55" s="61"/>
    </row>
    <row r="56" spans="2:16" s="45" customFormat="1" ht="17.399999999999999">
      <c r="B56" s="6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116"/>
      <c r="O56" s="61"/>
      <c r="P56" s="61"/>
    </row>
    <row r="57" spans="2:16" s="45" customFormat="1" ht="17.399999999999999">
      <c r="B57" s="6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16"/>
      <c r="O57" s="61"/>
      <c r="P57" s="61"/>
    </row>
    <row r="58" spans="2:16" s="45" customFormat="1" ht="17.399999999999999">
      <c r="B58" s="6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16"/>
      <c r="O58" s="61"/>
      <c r="P58" s="61"/>
    </row>
    <row r="59" spans="2:16" s="45" customFormat="1" ht="17.399999999999999">
      <c r="B59" s="6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116"/>
      <c r="O59" s="61"/>
      <c r="P59" s="61"/>
    </row>
    <row r="60" spans="2:16" s="45" customFormat="1" ht="17.399999999999999">
      <c r="B60" s="69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16"/>
      <c r="O60" s="61"/>
      <c r="P60" s="61"/>
    </row>
    <row r="61" spans="2:16" s="45" customFormat="1" ht="17.399999999999999">
      <c r="B61" s="69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16"/>
      <c r="O61" s="61"/>
      <c r="P61" s="61"/>
    </row>
    <row r="62" spans="2:16" s="45" customFormat="1" ht="17.399999999999999">
      <c r="B62" s="69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16"/>
      <c r="O62" s="61"/>
      <c r="P62" s="61"/>
    </row>
    <row r="63" spans="2:16" s="45" customFormat="1" ht="17.399999999999999">
      <c r="B63" s="6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16"/>
      <c r="O63" s="61"/>
      <c r="P63" s="61"/>
    </row>
    <row r="64" spans="2:16" s="45" customFormat="1" ht="17.399999999999999">
      <c r="B64" s="69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16"/>
      <c r="O64" s="61"/>
      <c r="P64" s="61"/>
    </row>
    <row r="65" spans="2:16" s="45" customFormat="1" ht="17.399999999999999">
      <c r="B65" s="69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16"/>
      <c r="O65" s="61"/>
      <c r="P65" s="61"/>
    </row>
    <row r="66" spans="2:16" s="45" customFormat="1" ht="17.399999999999999">
      <c r="B66" s="69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16"/>
      <c r="O66" s="61"/>
      <c r="P66" s="61"/>
    </row>
    <row r="67" spans="2:16" s="45" customFormat="1">
      <c r="B67" s="16"/>
      <c r="N67" s="46"/>
    </row>
    <row r="68" spans="2:16" s="45" customFormat="1">
      <c r="B68" s="16"/>
      <c r="N68" s="46"/>
    </row>
    <row r="69" spans="2:16" s="45" customFormat="1">
      <c r="B69" s="16"/>
      <c r="N69" s="46"/>
    </row>
    <row r="70" spans="2:16" s="45" customFormat="1">
      <c r="B70" s="16"/>
      <c r="N70" s="46"/>
    </row>
    <row r="71" spans="2:16" s="45" customFormat="1">
      <c r="B71" s="16"/>
      <c r="N71" s="46"/>
    </row>
    <row r="72" spans="2:16" s="45" customFormat="1">
      <c r="B72" s="16"/>
      <c r="N72" s="46"/>
    </row>
    <row r="73" spans="2:16" s="45" customFormat="1">
      <c r="B73" s="16"/>
      <c r="N73" s="46"/>
    </row>
    <row r="74" spans="2:16" s="45" customFormat="1">
      <c r="B74" s="16"/>
      <c r="N74" s="46"/>
    </row>
    <row r="75" spans="2:16" s="45" customFormat="1">
      <c r="B75" s="16"/>
      <c r="N75" s="46"/>
    </row>
    <row r="76" spans="2:16" s="45" customFormat="1">
      <c r="B76" s="16"/>
      <c r="N76" s="46"/>
    </row>
    <row r="77" spans="2:16" s="45" customFormat="1">
      <c r="B77" s="16"/>
      <c r="N77" s="46"/>
    </row>
    <row r="78" spans="2:16" s="45" customFormat="1">
      <c r="B78" s="16"/>
      <c r="N78" s="46"/>
    </row>
    <row r="79" spans="2:16" s="45" customFormat="1">
      <c r="B79" s="16"/>
      <c r="N79" s="46"/>
    </row>
    <row r="80" spans="2:16" s="45" customFormat="1">
      <c r="B80" s="16"/>
      <c r="N80" s="46"/>
    </row>
    <row r="81" spans="2:14" s="45" customFormat="1">
      <c r="B81" s="16"/>
      <c r="N81" s="46"/>
    </row>
    <row r="82" spans="2:14" s="45" customFormat="1">
      <c r="B82" s="16"/>
      <c r="N82" s="46"/>
    </row>
    <row r="83" spans="2:14" s="45" customFormat="1">
      <c r="B83" s="16"/>
      <c r="N83" s="46"/>
    </row>
    <row r="84" spans="2:14" s="45" customFormat="1">
      <c r="B84" s="16"/>
      <c r="N84" s="46"/>
    </row>
    <row r="85" spans="2:14" s="45" customFormat="1">
      <c r="B85" s="16"/>
      <c r="N85" s="46"/>
    </row>
    <row r="86" spans="2:14" s="45" customFormat="1">
      <c r="B86" s="16"/>
      <c r="N86" s="46"/>
    </row>
    <row r="87" spans="2:14" s="45" customFormat="1">
      <c r="B87" s="16"/>
      <c r="N87" s="46"/>
    </row>
    <row r="88" spans="2:14" s="45" customFormat="1">
      <c r="B88" s="16"/>
      <c r="N88" s="46"/>
    </row>
    <row r="89" spans="2:14" s="45" customFormat="1">
      <c r="B89" s="16"/>
      <c r="N89" s="46"/>
    </row>
  </sheetData>
  <mergeCells count="94">
    <mergeCell ref="B35:G35"/>
    <mergeCell ref="D41:E41"/>
    <mergeCell ref="G41:I41"/>
    <mergeCell ref="K41:M41"/>
    <mergeCell ref="D42:E42"/>
    <mergeCell ref="G42:I42"/>
    <mergeCell ref="K42:M42"/>
    <mergeCell ref="B29:P29"/>
    <mergeCell ref="B30:B34"/>
    <mergeCell ref="C30:C34"/>
    <mergeCell ref="D30:D34"/>
    <mergeCell ref="E30:E34"/>
    <mergeCell ref="F30:F34"/>
    <mergeCell ref="H30:H34"/>
    <mergeCell ref="I30:I34"/>
    <mergeCell ref="J30:J34"/>
    <mergeCell ref="P30:P34"/>
    <mergeCell ref="N30:N34"/>
    <mergeCell ref="O30:O34"/>
    <mergeCell ref="K30:K34"/>
    <mergeCell ref="L30:L34"/>
    <mergeCell ref="M30:M34"/>
    <mergeCell ref="B23:P23"/>
    <mergeCell ref="B24:B28"/>
    <mergeCell ref="C24:C28"/>
    <mergeCell ref="D24:D28"/>
    <mergeCell ref="E24:E28"/>
    <mergeCell ref="F24:F28"/>
    <mergeCell ref="H24:H28"/>
    <mergeCell ref="I24:I28"/>
    <mergeCell ref="J24:J28"/>
    <mergeCell ref="P24:P28"/>
    <mergeCell ref="K24:K28"/>
    <mergeCell ref="L24:L28"/>
    <mergeCell ref="M24:M28"/>
    <mergeCell ref="N24:N28"/>
    <mergeCell ref="O24:O28"/>
    <mergeCell ref="O12:O16"/>
    <mergeCell ref="P18:P22"/>
    <mergeCell ref="K18:K22"/>
    <mergeCell ref="L18:L22"/>
    <mergeCell ref="M18:M22"/>
    <mergeCell ref="N18:N22"/>
    <mergeCell ref="O18:O22"/>
    <mergeCell ref="I12:I16"/>
    <mergeCell ref="J12:J16"/>
    <mergeCell ref="P12:P16"/>
    <mergeCell ref="B17:P17"/>
    <mergeCell ref="B18:B22"/>
    <mergeCell ref="C18:C22"/>
    <mergeCell ref="D18:D22"/>
    <mergeCell ref="E18:E22"/>
    <mergeCell ref="F18:F22"/>
    <mergeCell ref="H18:H22"/>
    <mergeCell ref="I18:I22"/>
    <mergeCell ref="J18:J22"/>
    <mergeCell ref="K12:K16"/>
    <mergeCell ref="L12:L16"/>
    <mergeCell ref="M12:M16"/>
    <mergeCell ref="N12:N16"/>
    <mergeCell ref="H7:H11"/>
    <mergeCell ref="B12:B16"/>
    <mergeCell ref="C12:C16"/>
    <mergeCell ref="D12:D16"/>
    <mergeCell ref="E12:E16"/>
    <mergeCell ref="F12:F16"/>
    <mergeCell ref="H12:H16"/>
    <mergeCell ref="B7:B11"/>
    <mergeCell ref="C7:C11"/>
    <mergeCell ref="D7:D11"/>
    <mergeCell ref="E7:E11"/>
    <mergeCell ref="F7:F11"/>
    <mergeCell ref="N7:N11"/>
    <mergeCell ref="O7:O11"/>
    <mergeCell ref="P7:P11"/>
    <mergeCell ref="I7:I11"/>
    <mergeCell ref="J7:J11"/>
    <mergeCell ref="K7:K11"/>
    <mergeCell ref="L7:L11"/>
    <mergeCell ref="M7:M11"/>
    <mergeCell ref="B6:P6"/>
    <mergeCell ref="B3:P3"/>
    <mergeCell ref="B4:B5"/>
    <mergeCell ref="C4:C5"/>
    <mergeCell ref="D4:D5"/>
    <mergeCell ref="E4:E5"/>
    <mergeCell ref="F4:F5"/>
    <mergeCell ref="G4:G5"/>
    <mergeCell ref="B1:P2"/>
    <mergeCell ref="H4:H5"/>
    <mergeCell ref="I4:L4"/>
    <mergeCell ref="M4:M5"/>
    <mergeCell ref="N4:N5"/>
    <mergeCell ref="O4:P4"/>
  </mergeCells>
  <conditionalFormatting sqref="M7">
    <cfRule type="cellIs" dxfId="1" priority="2" operator="greaterThan">
      <formula>100</formula>
    </cfRule>
  </conditionalFormatting>
  <conditionalFormatting sqref="M12 M18 M24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4:H28 H18:H22 H30:H34 H7:H16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14" scale="2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9"/>
  <sheetViews>
    <sheetView showGridLines="0" topLeftCell="B1" zoomScale="80" zoomScaleNormal="80" workbookViewId="0">
      <selection activeCell="C8" sqref="C8:I8"/>
    </sheetView>
  </sheetViews>
  <sheetFormatPr baseColWidth="10" defaultColWidth="11.44140625" defaultRowHeight="14.4"/>
  <cols>
    <col min="1" max="1" width="11.44140625" style="31"/>
    <col min="2" max="2" width="32.6640625" style="11" bestFit="1" customWidth="1"/>
    <col min="3" max="3" width="48.88671875" style="31" customWidth="1"/>
    <col min="4" max="4" width="59.33203125" style="31" customWidth="1"/>
    <col min="5" max="5" width="12.5546875" style="32" customWidth="1"/>
    <col min="6" max="6" width="14" style="32" customWidth="1"/>
    <col min="7" max="7" width="20.109375" style="32" customWidth="1"/>
    <col min="8" max="8" width="24.44140625" style="31" customWidth="1"/>
    <col min="9" max="9" width="17" style="31" customWidth="1"/>
    <col min="10" max="10" width="27.6640625" style="31" customWidth="1"/>
    <col min="11" max="16384" width="11.44140625" style="31"/>
  </cols>
  <sheetData>
    <row r="1" spans="1:12" ht="80.25" customHeight="1">
      <c r="B1" s="390"/>
      <c r="C1" s="391"/>
      <c r="D1" s="391"/>
      <c r="E1" s="391"/>
      <c r="F1" s="391"/>
      <c r="G1" s="391"/>
      <c r="H1" s="391"/>
      <c r="I1" s="391"/>
      <c r="J1" s="392"/>
    </row>
    <row r="2" spans="1:12" ht="57.75" customHeight="1">
      <c r="B2" s="393"/>
      <c r="C2" s="394"/>
      <c r="D2" s="394"/>
      <c r="E2" s="394"/>
      <c r="F2" s="394"/>
      <c r="G2" s="394"/>
      <c r="H2" s="394"/>
      <c r="I2" s="394"/>
      <c r="J2" s="395"/>
    </row>
    <row r="3" spans="1:12" customFormat="1" ht="21.9" customHeight="1">
      <c r="A3" s="33"/>
      <c r="B3" s="415" t="s">
        <v>56</v>
      </c>
      <c r="C3" s="415"/>
      <c r="D3" s="415"/>
      <c r="E3" s="415"/>
      <c r="F3" s="415"/>
      <c r="G3" s="415"/>
      <c r="H3" s="415"/>
      <c r="I3" s="415"/>
      <c r="J3" s="415"/>
      <c r="K3" s="33"/>
    </row>
    <row r="4" spans="1:12" customFormat="1">
      <c r="A4" s="33"/>
      <c r="B4" s="118"/>
      <c r="C4" s="416" t="s">
        <v>180</v>
      </c>
      <c r="D4" s="416"/>
      <c r="E4" s="416"/>
      <c r="F4" s="416"/>
      <c r="G4" s="416"/>
      <c r="H4" s="416"/>
      <c r="I4" s="416"/>
      <c r="J4" s="119">
        <v>5</v>
      </c>
      <c r="K4" s="33"/>
    </row>
    <row r="5" spans="1:12" customFormat="1">
      <c r="A5" s="33"/>
      <c r="B5" s="118"/>
      <c r="C5" s="404" t="s">
        <v>181</v>
      </c>
      <c r="D5" s="404"/>
      <c r="E5" s="404"/>
      <c r="F5" s="404"/>
      <c r="G5" s="404"/>
      <c r="H5" s="404"/>
      <c r="I5" s="404"/>
      <c r="J5" s="119">
        <v>4</v>
      </c>
      <c r="K5" s="33"/>
    </row>
    <row r="6" spans="1:12" customFormat="1">
      <c r="A6" s="33"/>
      <c r="B6" s="118"/>
      <c r="C6" s="404" t="s">
        <v>50</v>
      </c>
      <c r="D6" s="404"/>
      <c r="E6" s="404"/>
      <c r="F6" s="404"/>
      <c r="G6" s="404"/>
      <c r="H6" s="404"/>
      <c r="I6" s="404"/>
      <c r="J6" s="119">
        <v>3</v>
      </c>
      <c r="K6" s="33"/>
    </row>
    <row r="7" spans="1:12" customFormat="1">
      <c r="A7" s="33"/>
      <c r="B7" s="118"/>
      <c r="C7" s="404" t="s">
        <v>51</v>
      </c>
      <c r="D7" s="404"/>
      <c r="E7" s="404"/>
      <c r="F7" s="404"/>
      <c r="G7" s="404"/>
      <c r="H7" s="404"/>
      <c r="I7" s="404"/>
      <c r="J7" s="119">
        <v>2</v>
      </c>
      <c r="K7" s="33"/>
    </row>
    <row r="8" spans="1:12" customFormat="1">
      <c r="A8" s="33"/>
      <c r="B8" s="118"/>
      <c r="C8" s="405" t="s">
        <v>133</v>
      </c>
      <c r="D8" s="406"/>
      <c r="E8" s="406"/>
      <c r="F8" s="406"/>
      <c r="G8" s="406"/>
      <c r="H8" s="406"/>
      <c r="I8" s="406"/>
      <c r="J8" s="120">
        <v>1</v>
      </c>
      <c r="K8" s="33"/>
    </row>
    <row r="9" spans="1:12" customFormat="1">
      <c r="A9" s="33"/>
      <c r="B9" s="409"/>
      <c r="C9" s="410"/>
      <c r="D9" s="410"/>
      <c r="E9" s="410"/>
      <c r="F9" s="410"/>
      <c r="G9" s="410"/>
      <c r="H9" s="410"/>
      <c r="I9" s="410"/>
      <c r="J9" s="411"/>
      <c r="K9" s="33"/>
    </row>
    <row r="10" spans="1:12" customFormat="1">
      <c r="A10" s="33"/>
      <c r="B10" s="407" t="s">
        <v>139</v>
      </c>
      <c r="C10" s="408"/>
      <c r="D10" s="408"/>
      <c r="E10" s="408"/>
      <c r="F10" s="408"/>
      <c r="G10" s="408"/>
      <c r="H10" s="408"/>
      <c r="I10" s="408"/>
      <c r="J10" s="408"/>
      <c r="K10" s="34"/>
      <c r="L10" s="35"/>
    </row>
    <row r="11" spans="1:12">
      <c r="B11" s="412"/>
      <c r="C11" s="413"/>
      <c r="D11" s="413"/>
      <c r="E11" s="413"/>
      <c r="F11" s="413"/>
      <c r="G11" s="413"/>
      <c r="H11" s="413"/>
      <c r="I11" s="413"/>
      <c r="J11" s="414"/>
    </row>
    <row r="12" spans="1:12" ht="38.25" customHeight="1">
      <c r="B12" s="425" t="s">
        <v>140</v>
      </c>
      <c r="C12" s="425" t="s">
        <v>57</v>
      </c>
      <c r="D12" s="425" t="s">
        <v>58</v>
      </c>
      <c r="E12" s="419" t="s">
        <v>59</v>
      </c>
      <c r="F12" s="419"/>
      <c r="G12" s="419"/>
      <c r="H12" s="419" t="s">
        <v>105</v>
      </c>
      <c r="I12" s="419" t="s">
        <v>60</v>
      </c>
      <c r="J12" s="419" t="s">
        <v>61</v>
      </c>
    </row>
    <row r="13" spans="1:12" ht="41.4">
      <c r="B13" s="425"/>
      <c r="C13" s="425"/>
      <c r="D13" s="425"/>
      <c r="E13" s="122" t="s">
        <v>62</v>
      </c>
      <c r="F13" s="122" t="s">
        <v>141</v>
      </c>
      <c r="G13" s="121" t="s">
        <v>142</v>
      </c>
      <c r="H13" s="419"/>
      <c r="I13" s="419"/>
      <c r="J13" s="419"/>
    </row>
    <row r="14" spans="1:12">
      <c r="B14" s="425"/>
      <c r="C14" s="425"/>
      <c r="D14" s="425"/>
      <c r="E14" s="123">
        <v>0.6</v>
      </c>
      <c r="F14" s="123">
        <v>0.2</v>
      </c>
      <c r="G14" s="123">
        <v>0.2</v>
      </c>
      <c r="H14" s="419"/>
      <c r="I14" s="419"/>
      <c r="J14" s="419"/>
    </row>
    <row r="15" spans="1:12" ht="45" customHeight="1">
      <c r="B15" s="371" t="s">
        <v>104</v>
      </c>
      <c r="C15" s="372" t="s">
        <v>145</v>
      </c>
      <c r="D15" s="124" t="s">
        <v>146</v>
      </c>
      <c r="E15" s="125"/>
      <c r="F15" s="125"/>
      <c r="G15" s="125"/>
      <c r="H15" s="368"/>
      <c r="I15" s="381">
        <f>SUM(E18:G18)</f>
        <v>0</v>
      </c>
      <c r="J15" s="400"/>
    </row>
    <row r="16" spans="1:12" ht="27.6">
      <c r="B16" s="371"/>
      <c r="C16" s="373"/>
      <c r="D16" s="124" t="s">
        <v>106</v>
      </c>
      <c r="E16" s="125"/>
      <c r="F16" s="125"/>
      <c r="G16" s="125"/>
      <c r="H16" s="368"/>
      <c r="I16" s="381"/>
      <c r="J16" s="400"/>
    </row>
    <row r="17" spans="2:10" ht="55.2">
      <c r="B17" s="371"/>
      <c r="C17" s="374"/>
      <c r="D17" s="124" t="s">
        <v>147</v>
      </c>
      <c r="E17" s="125"/>
      <c r="F17" s="125"/>
      <c r="G17" s="125"/>
      <c r="H17" s="368"/>
      <c r="I17" s="381"/>
      <c r="J17" s="400"/>
    </row>
    <row r="18" spans="2:10">
      <c r="B18" s="378" t="s">
        <v>69</v>
      </c>
      <c r="C18" s="379"/>
      <c r="D18" s="380"/>
      <c r="E18" s="126">
        <f>SUM(E15:E17)/3*60%</f>
        <v>0</v>
      </c>
      <c r="F18" s="126">
        <f>SUM(F15:F17)/3*20%</f>
        <v>0</v>
      </c>
      <c r="G18" s="126">
        <f>SUM(G15:G17)/3*20%</f>
        <v>0</v>
      </c>
      <c r="H18" s="368"/>
      <c r="I18" s="381"/>
      <c r="J18" s="400"/>
    </row>
    <row r="19" spans="2:10">
      <c r="B19" s="375" t="s">
        <v>143</v>
      </c>
      <c r="C19" s="372" t="s">
        <v>148</v>
      </c>
      <c r="D19" s="124" t="s">
        <v>149</v>
      </c>
      <c r="E19" s="125"/>
      <c r="F19" s="125"/>
      <c r="G19" s="125"/>
      <c r="H19" s="396"/>
      <c r="I19" s="387">
        <f>SUM(E29:G29)</f>
        <v>0</v>
      </c>
      <c r="J19" s="401"/>
    </row>
    <row r="20" spans="2:10" ht="27.6">
      <c r="B20" s="376"/>
      <c r="C20" s="373"/>
      <c r="D20" s="124" t="s">
        <v>150</v>
      </c>
      <c r="E20" s="125"/>
      <c r="F20" s="125"/>
      <c r="G20" s="125"/>
      <c r="H20" s="397"/>
      <c r="I20" s="388"/>
      <c r="J20" s="402"/>
    </row>
    <row r="21" spans="2:10" ht="27.6">
      <c r="B21" s="376"/>
      <c r="C21" s="373"/>
      <c r="D21" s="124" t="s">
        <v>151</v>
      </c>
      <c r="E21" s="125"/>
      <c r="F21" s="125"/>
      <c r="G21" s="125"/>
      <c r="H21" s="397"/>
      <c r="I21" s="388"/>
      <c r="J21" s="402"/>
    </row>
    <row r="22" spans="2:10">
      <c r="B22" s="376"/>
      <c r="C22" s="373"/>
      <c r="D22" s="124" t="s">
        <v>152</v>
      </c>
      <c r="E22" s="125"/>
      <c r="F22" s="125"/>
      <c r="G22" s="125"/>
      <c r="H22" s="397"/>
      <c r="I22" s="388"/>
      <c r="J22" s="402"/>
    </row>
    <row r="23" spans="2:10" ht="27.6">
      <c r="B23" s="376"/>
      <c r="C23" s="373"/>
      <c r="D23" s="124" t="s">
        <v>153</v>
      </c>
      <c r="E23" s="125"/>
      <c r="F23" s="125"/>
      <c r="G23" s="125"/>
      <c r="H23" s="397"/>
      <c r="I23" s="388"/>
      <c r="J23" s="402"/>
    </row>
    <row r="24" spans="2:10">
      <c r="B24" s="376"/>
      <c r="C24" s="373"/>
      <c r="D24" s="124" t="s">
        <v>154</v>
      </c>
      <c r="E24" s="125"/>
      <c r="F24" s="125"/>
      <c r="G24" s="125"/>
      <c r="H24" s="397"/>
      <c r="I24" s="388"/>
      <c r="J24" s="402"/>
    </row>
    <row r="25" spans="2:10" ht="27.6">
      <c r="B25" s="376"/>
      <c r="C25" s="373"/>
      <c r="D25" s="124" t="s">
        <v>155</v>
      </c>
      <c r="E25" s="125"/>
      <c r="F25" s="125"/>
      <c r="G25" s="125"/>
      <c r="H25" s="397"/>
      <c r="I25" s="388"/>
      <c r="J25" s="402"/>
    </row>
    <row r="26" spans="2:10" ht="27.6">
      <c r="B26" s="376"/>
      <c r="C26" s="373"/>
      <c r="D26" s="124" t="s">
        <v>156</v>
      </c>
      <c r="E26" s="125"/>
      <c r="F26" s="125"/>
      <c r="G26" s="125"/>
      <c r="H26" s="397"/>
      <c r="I26" s="388"/>
      <c r="J26" s="402"/>
    </row>
    <row r="27" spans="2:10" ht="41.4">
      <c r="B27" s="376"/>
      <c r="C27" s="373"/>
      <c r="D27" s="124" t="s">
        <v>157</v>
      </c>
      <c r="E27" s="125"/>
      <c r="F27" s="125"/>
      <c r="G27" s="125"/>
      <c r="H27" s="397"/>
      <c r="I27" s="388"/>
      <c r="J27" s="402"/>
    </row>
    <row r="28" spans="2:10" ht="27.6">
      <c r="B28" s="377"/>
      <c r="C28" s="374"/>
      <c r="D28" s="124" t="s">
        <v>158</v>
      </c>
      <c r="E28" s="125"/>
      <c r="F28" s="125"/>
      <c r="G28" s="125"/>
      <c r="H28" s="397"/>
      <c r="I28" s="388"/>
      <c r="J28" s="402"/>
    </row>
    <row r="29" spans="2:10">
      <c r="B29" s="378" t="s">
        <v>69</v>
      </c>
      <c r="C29" s="379"/>
      <c r="D29" s="380"/>
      <c r="E29" s="126">
        <f>SUM(E19:E28)/10*60%</f>
        <v>0</v>
      </c>
      <c r="F29" s="126">
        <f>SUM(F19:F28)/10*20%</f>
        <v>0</v>
      </c>
      <c r="G29" s="126">
        <f>SUM(G19:G28)/10*20%</f>
        <v>0</v>
      </c>
      <c r="H29" s="398"/>
      <c r="I29" s="399"/>
      <c r="J29" s="403"/>
    </row>
    <row r="30" spans="2:10" ht="28.5" customHeight="1">
      <c r="B30" s="382" t="s">
        <v>206</v>
      </c>
      <c r="C30" s="372" t="s">
        <v>182</v>
      </c>
      <c r="D30" s="124" t="s">
        <v>144</v>
      </c>
      <c r="E30" s="125"/>
      <c r="F30" s="125"/>
      <c r="G30" s="125"/>
      <c r="H30" s="368"/>
      <c r="I30" s="381">
        <f>SUM(E36:G36)</f>
        <v>0</v>
      </c>
      <c r="J30" s="400"/>
    </row>
    <row r="31" spans="2:10" ht="29.25" customHeight="1">
      <c r="B31" s="383"/>
      <c r="C31" s="373"/>
      <c r="D31" s="124" t="s">
        <v>183</v>
      </c>
      <c r="E31" s="125"/>
      <c r="F31" s="125"/>
      <c r="G31" s="125"/>
      <c r="H31" s="368"/>
      <c r="I31" s="381"/>
      <c r="J31" s="400"/>
    </row>
    <row r="32" spans="2:10" ht="31.5" customHeight="1">
      <c r="B32" s="383"/>
      <c r="C32" s="373"/>
      <c r="D32" s="124" t="s">
        <v>184</v>
      </c>
      <c r="E32" s="125"/>
      <c r="F32" s="125"/>
      <c r="G32" s="125"/>
      <c r="H32" s="368"/>
      <c r="I32" s="381"/>
      <c r="J32" s="400"/>
    </row>
    <row r="33" spans="1:11" ht="45" customHeight="1">
      <c r="B33" s="383"/>
      <c r="C33" s="373"/>
      <c r="D33" s="124" t="s">
        <v>185</v>
      </c>
      <c r="E33" s="125"/>
      <c r="F33" s="125"/>
      <c r="G33" s="125"/>
      <c r="H33" s="368"/>
      <c r="I33" s="381"/>
      <c r="J33" s="400"/>
    </row>
    <row r="34" spans="1:11" ht="30.75" customHeight="1">
      <c r="B34" s="383"/>
      <c r="C34" s="373"/>
      <c r="D34" s="124" t="s">
        <v>186</v>
      </c>
      <c r="E34" s="125"/>
      <c r="F34" s="125"/>
      <c r="G34" s="125"/>
      <c r="H34" s="368"/>
      <c r="I34" s="381"/>
      <c r="J34" s="400"/>
    </row>
    <row r="35" spans="1:11" ht="27.6">
      <c r="B35" s="384"/>
      <c r="C35" s="373"/>
      <c r="D35" s="124" t="s">
        <v>187</v>
      </c>
      <c r="E35" s="125"/>
      <c r="F35" s="125"/>
      <c r="G35" s="125"/>
      <c r="H35" s="368"/>
      <c r="I35" s="381"/>
      <c r="J35" s="400"/>
    </row>
    <row r="36" spans="1:11">
      <c r="B36" s="378" t="s">
        <v>69</v>
      </c>
      <c r="C36" s="379"/>
      <c r="D36" s="380"/>
      <c r="E36" s="126">
        <f>SUM(E30:E35)/6*60%</f>
        <v>0</v>
      </c>
      <c r="F36" s="126">
        <f>SUM(F30:F35)/6*20%</f>
        <v>0</v>
      </c>
      <c r="G36" s="126">
        <f>SUM(G30:G35)/6*20%</f>
        <v>0</v>
      </c>
      <c r="H36" s="368"/>
      <c r="I36" s="381"/>
      <c r="J36" s="400"/>
    </row>
    <row r="37" spans="1:11" ht="36.75" customHeight="1">
      <c r="B37" s="371" t="s">
        <v>63</v>
      </c>
      <c r="C37" s="416" t="s">
        <v>159</v>
      </c>
      <c r="D37" s="124" t="s">
        <v>64</v>
      </c>
      <c r="E37" s="125"/>
      <c r="F37" s="125"/>
      <c r="G37" s="125"/>
      <c r="H37" s="368"/>
      <c r="I37" s="381">
        <f>SUM(E42:G42)</f>
        <v>0</v>
      </c>
      <c r="J37" s="400"/>
    </row>
    <row r="38" spans="1:11" ht="31.5" customHeight="1">
      <c r="B38" s="371"/>
      <c r="C38" s="416"/>
      <c r="D38" s="124" t="s">
        <v>65</v>
      </c>
      <c r="E38" s="125"/>
      <c r="F38" s="125"/>
      <c r="G38" s="125"/>
      <c r="H38" s="368"/>
      <c r="I38" s="381"/>
      <c r="J38" s="400"/>
    </row>
    <row r="39" spans="1:11" ht="24.75" customHeight="1">
      <c r="B39" s="371"/>
      <c r="C39" s="416"/>
      <c r="D39" s="124" t="s">
        <v>66</v>
      </c>
      <c r="E39" s="125"/>
      <c r="F39" s="125"/>
      <c r="G39" s="125"/>
      <c r="H39" s="368"/>
      <c r="I39" s="381"/>
      <c r="J39" s="400"/>
    </row>
    <row r="40" spans="1:11" ht="30" customHeight="1">
      <c r="B40" s="371"/>
      <c r="C40" s="416"/>
      <c r="D40" s="124" t="s">
        <v>67</v>
      </c>
      <c r="E40" s="125"/>
      <c r="F40" s="125"/>
      <c r="G40" s="125"/>
      <c r="H40" s="368"/>
      <c r="I40" s="381"/>
      <c r="J40" s="400"/>
    </row>
    <row r="41" spans="1:11" ht="37.5" customHeight="1">
      <c r="B41" s="371"/>
      <c r="C41" s="416"/>
      <c r="D41" s="124" t="s">
        <v>68</v>
      </c>
      <c r="E41" s="125"/>
      <c r="F41" s="125"/>
      <c r="G41" s="125"/>
      <c r="H41" s="368"/>
      <c r="I41" s="381"/>
      <c r="J41" s="400"/>
    </row>
    <row r="42" spans="1:11" customFormat="1" ht="24.75" customHeight="1">
      <c r="A42" s="33"/>
      <c r="B42" s="378" t="s">
        <v>69</v>
      </c>
      <c r="C42" s="379"/>
      <c r="D42" s="380"/>
      <c r="E42" s="126">
        <f>SUM(E37:E41)/5*60%</f>
        <v>0</v>
      </c>
      <c r="F42" s="126">
        <f>SUM(F37:F41)/5*20%</f>
        <v>0</v>
      </c>
      <c r="G42" s="126">
        <f>SUM(G37:G41)/5*20%</f>
        <v>0</v>
      </c>
      <c r="H42" s="368"/>
      <c r="I42" s="381"/>
      <c r="J42" s="400"/>
      <c r="K42" s="36"/>
    </row>
    <row r="43" spans="1:11" ht="29.25" customHeight="1">
      <c r="B43" s="375" t="s">
        <v>103</v>
      </c>
      <c r="C43" s="372" t="s">
        <v>160</v>
      </c>
      <c r="D43" s="127" t="s">
        <v>161</v>
      </c>
      <c r="E43" s="178"/>
      <c r="F43" s="179"/>
      <c r="G43" s="180"/>
      <c r="H43" s="368"/>
      <c r="I43" s="381">
        <f>SUM(E49:G49)</f>
        <v>0</v>
      </c>
      <c r="J43" s="400"/>
    </row>
    <row r="44" spans="1:11" ht="33" customHeight="1">
      <c r="B44" s="376"/>
      <c r="C44" s="373"/>
      <c r="D44" s="128" t="s">
        <v>162</v>
      </c>
      <c r="E44" s="181"/>
      <c r="F44" s="182"/>
      <c r="G44" s="183"/>
      <c r="H44" s="368"/>
      <c r="I44" s="381"/>
      <c r="J44" s="400"/>
    </row>
    <row r="45" spans="1:11" ht="45" customHeight="1">
      <c r="B45" s="376"/>
      <c r="C45" s="373"/>
      <c r="D45" s="130" t="s">
        <v>163</v>
      </c>
      <c r="E45" s="181"/>
      <c r="F45" s="183"/>
      <c r="G45" s="183"/>
      <c r="H45" s="368"/>
      <c r="I45" s="381"/>
      <c r="J45" s="400"/>
    </row>
    <row r="46" spans="1:11" ht="45" customHeight="1">
      <c r="B46" s="376"/>
      <c r="C46" s="418"/>
      <c r="D46" s="129" t="s">
        <v>164</v>
      </c>
      <c r="E46" s="182"/>
      <c r="F46" s="184"/>
      <c r="G46" s="184"/>
      <c r="H46" s="368"/>
      <c r="I46" s="381"/>
      <c r="J46" s="400"/>
    </row>
    <row r="47" spans="1:11" ht="45" customHeight="1">
      <c r="B47" s="376"/>
      <c r="C47" s="373"/>
      <c r="D47" s="131" t="s">
        <v>165</v>
      </c>
      <c r="E47" s="185"/>
      <c r="F47" s="184"/>
      <c r="G47" s="184"/>
      <c r="H47" s="368"/>
      <c r="I47" s="381"/>
      <c r="J47" s="400"/>
    </row>
    <row r="48" spans="1:11" ht="47.25" customHeight="1">
      <c r="B48" s="377"/>
      <c r="C48" s="374"/>
      <c r="D48" s="128" t="s">
        <v>166</v>
      </c>
      <c r="E48" s="186"/>
      <c r="F48" s="187"/>
      <c r="G48" s="187"/>
      <c r="H48" s="368"/>
      <c r="I48" s="381"/>
      <c r="J48" s="400"/>
    </row>
    <row r="49" spans="1:11" customFormat="1" ht="24.75" customHeight="1">
      <c r="A49" s="33"/>
      <c r="B49" s="378" t="s">
        <v>69</v>
      </c>
      <c r="C49" s="379"/>
      <c r="D49" s="380"/>
      <c r="E49" s="126">
        <f>SUM(E43:E48)/6*60%</f>
        <v>0</v>
      </c>
      <c r="F49" s="126">
        <f>SUM(F43:F48)/6*20%</f>
        <v>0</v>
      </c>
      <c r="G49" s="126">
        <f>SUM(G43:G48)/6*20%</f>
        <v>0</v>
      </c>
      <c r="H49" s="368"/>
      <c r="I49" s="381"/>
      <c r="J49" s="400"/>
      <c r="K49" s="36"/>
    </row>
    <row r="50" spans="1:11" customFormat="1">
      <c r="A50" s="33"/>
      <c r="B50" s="417" t="s">
        <v>188</v>
      </c>
      <c r="C50" s="372" t="s">
        <v>189</v>
      </c>
      <c r="D50" s="124" t="s">
        <v>190</v>
      </c>
      <c r="E50" s="125"/>
      <c r="F50" s="125"/>
      <c r="G50" s="125"/>
      <c r="H50" s="368"/>
      <c r="I50" s="381">
        <f>SUM(E54:G54)</f>
        <v>0</v>
      </c>
      <c r="J50" s="400"/>
      <c r="K50" s="36"/>
    </row>
    <row r="51" spans="1:11" customFormat="1">
      <c r="A51" s="33"/>
      <c r="B51" s="417"/>
      <c r="C51" s="373"/>
      <c r="D51" s="124" t="s">
        <v>191</v>
      </c>
      <c r="E51" s="125"/>
      <c r="F51" s="125"/>
      <c r="G51" s="125"/>
      <c r="H51" s="368"/>
      <c r="I51" s="381"/>
      <c r="J51" s="400"/>
      <c r="K51" s="36"/>
    </row>
    <row r="52" spans="1:11" customFormat="1" ht="45.75" customHeight="1">
      <c r="A52" s="33"/>
      <c r="B52" s="417"/>
      <c r="C52" s="373"/>
      <c r="D52" s="124" t="s">
        <v>192</v>
      </c>
      <c r="E52" s="125"/>
      <c r="F52" s="125"/>
      <c r="G52" s="125"/>
      <c r="H52" s="368"/>
      <c r="I52" s="381"/>
      <c r="J52" s="400"/>
      <c r="K52" s="36"/>
    </row>
    <row r="53" spans="1:11" customFormat="1" ht="27.6">
      <c r="A53" s="33"/>
      <c r="B53" s="417"/>
      <c r="C53" s="374"/>
      <c r="D53" s="124" t="s">
        <v>193</v>
      </c>
      <c r="E53" s="125"/>
      <c r="F53" s="125"/>
      <c r="G53" s="125"/>
      <c r="H53" s="368"/>
      <c r="I53" s="381"/>
      <c r="J53" s="400"/>
      <c r="K53" s="36"/>
    </row>
    <row r="54" spans="1:11" customFormat="1" ht="24.75" customHeight="1">
      <c r="A54" s="33"/>
      <c r="B54" s="378" t="s">
        <v>69</v>
      </c>
      <c r="C54" s="379"/>
      <c r="D54" s="380"/>
      <c r="E54" s="126">
        <f>SUM(E50:E53)/4*60%</f>
        <v>0</v>
      </c>
      <c r="F54" s="126">
        <f>SUM(F50:F53)/4*20%</f>
        <v>0</v>
      </c>
      <c r="G54" s="126">
        <f>SUM(G50:G53)/4*20%</f>
        <v>0</v>
      </c>
      <c r="H54" s="368"/>
      <c r="I54" s="381"/>
      <c r="J54" s="400"/>
      <c r="K54" s="36"/>
    </row>
    <row r="55" spans="1:11" customFormat="1" ht="31.5" customHeight="1">
      <c r="A55" s="33"/>
      <c r="B55" s="375" t="s">
        <v>195</v>
      </c>
      <c r="C55" s="426" t="s">
        <v>196</v>
      </c>
      <c r="D55" s="124" t="s">
        <v>197</v>
      </c>
      <c r="E55" s="188"/>
      <c r="F55" s="188"/>
      <c r="G55" s="188"/>
      <c r="H55" s="396"/>
      <c r="I55" s="387">
        <f>SUM(E60:G60)</f>
        <v>0</v>
      </c>
      <c r="J55" s="401"/>
      <c r="K55" s="36"/>
    </row>
    <row r="56" spans="1:11" customFormat="1" ht="35.25" customHeight="1">
      <c r="A56" s="33"/>
      <c r="B56" s="376"/>
      <c r="C56" s="427"/>
      <c r="D56" s="124" t="s">
        <v>198</v>
      </c>
      <c r="E56" s="188"/>
      <c r="F56" s="188"/>
      <c r="G56" s="188"/>
      <c r="H56" s="397"/>
      <c r="I56" s="388"/>
      <c r="J56" s="402"/>
      <c r="K56" s="36"/>
    </row>
    <row r="57" spans="1:11" customFormat="1" ht="33.75" customHeight="1">
      <c r="A57" s="33"/>
      <c r="B57" s="376"/>
      <c r="C57" s="427"/>
      <c r="D57" s="124" t="s">
        <v>199</v>
      </c>
      <c r="E57" s="188"/>
      <c r="F57" s="188"/>
      <c r="G57" s="188"/>
      <c r="H57" s="397"/>
      <c r="I57" s="388"/>
      <c r="J57" s="402"/>
      <c r="K57" s="36"/>
    </row>
    <row r="58" spans="1:11" customFormat="1" ht="21.75" customHeight="1">
      <c r="A58" s="33"/>
      <c r="B58" s="376"/>
      <c r="C58" s="427"/>
      <c r="D58" s="124" t="s">
        <v>200</v>
      </c>
      <c r="E58" s="188"/>
      <c r="F58" s="188"/>
      <c r="G58" s="188"/>
      <c r="H58" s="397"/>
      <c r="I58" s="388"/>
      <c r="J58" s="402"/>
      <c r="K58" s="36"/>
    </row>
    <row r="59" spans="1:11" customFormat="1" ht="30.75" customHeight="1">
      <c r="A59" s="33"/>
      <c r="B59" s="376"/>
      <c r="C59" s="428"/>
      <c r="D59" s="124" t="s">
        <v>201</v>
      </c>
      <c r="E59" s="188"/>
      <c r="F59" s="188"/>
      <c r="G59" s="188"/>
      <c r="H59" s="397"/>
      <c r="I59" s="388"/>
      <c r="J59" s="402"/>
      <c r="K59" s="36"/>
    </row>
    <row r="60" spans="1:11" customFormat="1" ht="24.75" customHeight="1">
      <c r="A60" s="33"/>
      <c r="B60" s="378" t="s">
        <v>69</v>
      </c>
      <c r="C60" s="379"/>
      <c r="D60" s="380"/>
      <c r="E60" s="126">
        <f>SUM(E55:E59)/5*60%</f>
        <v>0</v>
      </c>
      <c r="F60" s="126">
        <f>SUM(F55:F59)/5*20%</f>
        <v>0</v>
      </c>
      <c r="G60" s="126">
        <f>SUM(G55:G59)/5*20%</f>
        <v>0</v>
      </c>
      <c r="H60" s="398"/>
      <c r="I60" s="399"/>
      <c r="J60" s="403"/>
      <c r="K60" s="36"/>
    </row>
    <row r="61" spans="1:11" customFormat="1" ht="27.6">
      <c r="A61" s="33"/>
      <c r="B61" s="375" t="s">
        <v>70</v>
      </c>
      <c r="C61" s="372" t="s">
        <v>167</v>
      </c>
      <c r="D61" s="124" t="s">
        <v>169</v>
      </c>
      <c r="E61" s="125"/>
      <c r="F61" s="125"/>
      <c r="G61" s="125"/>
      <c r="H61" s="385"/>
      <c r="I61" s="387">
        <f>SUM(E67:G67)</f>
        <v>0</v>
      </c>
      <c r="J61" s="385"/>
      <c r="K61" s="36"/>
    </row>
    <row r="62" spans="1:11" customFormat="1" ht="41.4">
      <c r="A62" s="33"/>
      <c r="B62" s="376"/>
      <c r="C62" s="373"/>
      <c r="D62" s="124" t="s">
        <v>107</v>
      </c>
      <c r="E62" s="125"/>
      <c r="F62" s="125"/>
      <c r="G62" s="125"/>
      <c r="H62" s="385"/>
      <c r="I62" s="388"/>
      <c r="J62" s="385"/>
      <c r="K62" s="36"/>
    </row>
    <row r="63" spans="1:11" customFormat="1" ht="41.4">
      <c r="A63" s="33"/>
      <c r="B63" s="376"/>
      <c r="C63" s="373"/>
      <c r="D63" s="124" t="s">
        <v>108</v>
      </c>
      <c r="E63" s="125"/>
      <c r="F63" s="125"/>
      <c r="G63" s="125"/>
      <c r="H63" s="385"/>
      <c r="I63" s="388"/>
      <c r="J63" s="385"/>
      <c r="K63" s="36"/>
    </row>
    <row r="64" spans="1:11" customFormat="1" ht="32.25" customHeight="1">
      <c r="A64" s="33"/>
      <c r="B64" s="376"/>
      <c r="C64" s="373"/>
      <c r="D64" s="124" t="s">
        <v>109</v>
      </c>
      <c r="E64" s="125"/>
      <c r="F64" s="125"/>
      <c r="G64" s="125"/>
      <c r="H64" s="385"/>
      <c r="I64" s="388"/>
      <c r="J64" s="385"/>
      <c r="K64" s="36"/>
    </row>
    <row r="65" spans="1:11" customFormat="1" ht="33" customHeight="1">
      <c r="A65" s="33"/>
      <c r="B65" s="376"/>
      <c r="C65" s="373"/>
      <c r="D65" s="124" t="s">
        <v>110</v>
      </c>
      <c r="E65" s="125"/>
      <c r="F65" s="125"/>
      <c r="G65" s="125"/>
      <c r="H65" s="385"/>
      <c r="I65" s="388"/>
      <c r="J65" s="385"/>
      <c r="K65" s="36"/>
    </row>
    <row r="66" spans="1:11" customFormat="1" ht="45.75" customHeight="1">
      <c r="A66" s="33"/>
      <c r="B66" s="377"/>
      <c r="C66" s="374"/>
      <c r="D66" s="124" t="s">
        <v>111</v>
      </c>
      <c r="E66" s="125"/>
      <c r="F66" s="125"/>
      <c r="G66" s="125"/>
      <c r="H66" s="385"/>
      <c r="I66" s="388"/>
      <c r="J66" s="385"/>
      <c r="K66" s="36"/>
    </row>
    <row r="67" spans="1:11" customFormat="1" ht="24.75" customHeight="1">
      <c r="A67" s="33"/>
      <c r="B67" s="420" t="s">
        <v>69</v>
      </c>
      <c r="C67" s="420"/>
      <c r="D67" s="420"/>
      <c r="E67" s="126">
        <f>SUM(E61:E66)/6*60%</f>
        <v>0</v>
      </c>
      <c r="F67" s="126">
        <f>SUM(F61:F66)/6*20%</f>
        <v>0</v>
      </c>
      <c r="G67" s="126">
        <f>SUM(G61:G66)/6*20%</f>
        <v>0</v>
      </c>
      <c r="H67" s="385"/>
      <c r="I67" s="399"/>
      <c r="J67" s="385"/>
      <c r="K67" s="36"/>
    </row>
    <row r="68" spans="1:11" customFormat="1" ht="24.75" customHeight="1">
      <c r="A68" s="33"/>
      <c r="B68" s="375" t="s">
        <v>71</v>
      </c>
      <c r="C68" s="372" t="s">
        <v>168</v>
      </c>
      <c r="D68" s="124" t="s">
        <v>112</v>
      </c>
      <c r="E68" s="125"/>
      <c r="F68" s="125"/>
      <c r="G68" s="125"/>
      <c r="H68" s="385"/>
      <c r="I68" s="387">
        <f>SUM(E74:G74)</f>
        <v>0</v>
      </c>
      <c r="J68" s="385"/>
      <c r="K68" s="36"/>
    </row>
    <row r="69" spans="1:11" customFormat="1" ht="55.2">
      <c r="A69" s="33"/>
      <c r="B69" s="376"/>
      <c r="C69" s="373"/>
      <c r="D69" s="124" t="s">
        <v>113</v>
      </c>
      <c r="E69" s="125"/>
      <c r="F69" s="125"/>
      <c r="G69" s="125"/>
      <c r="H69" s="385"/>
      <c r="I69" s="388"/>
      <c r="J69" s="385"/>
      <c r="K69" s="36"/>
    </row>
    <row r="70" spans="1:11" customFormat="1" ht="41.4">
      <c r="A70" s="33"/>
      <c r="B70" s="376"/>
      <c r="C70" s="373"/>
      <c r="D70" s="124" t="s">
        <v>114</v>
      </c>
      <c r="E70" s="125"/>
      <c r="F70" s="125"/>
      <c r="G70" s="125"/>
      <c r="H70" s="385"/>
      <c r="I70" s="388"/>
      <c r="J70" s="385"/>
      <c r="K70" s="36"/>
    </row>
    <row r="71" spans="1:11" customFormat="1" ht="41.4">
      <c r="A71" s="33"/>
      <c r="B71" s="376"/>
      <c r="C71" s="373"/>
      <c r="D71" s="124" t="s">
        <v>115</v>
      </c>
      <c r="E71" s="125"/>
      <c r="F71" s="125"/>
      <c r="G71" s="125"/>
      <c r="H71" s="385"/>
      <c r="I71" s="388"/>
      <c r="J71" s="385"/>
      <c r="K71" s="36"/>
    </row>
    <row r="72" spans="1:11" customFormat="1" ht="24.75" customHeight="1">
      <c r="A72" s="33"/>
      <c r="B72" s="376"/>
      <c r="C72" s="373"/>
      <c r="D72" s="124" t="s">
        <v>116</v>
      </c>
      <c r="E72" s="125"/>
      <c r="F72" s="125"/>
      <c r="G72" s="125"/>
      <c r="H72" s="385"/>
      <c r="I72" s="388"/>
      <c r="J72" s="385"/>
      <c r="K72" s="36"/>
    </row>
    <row r="73" spans="1:11" customFormat="1" ht="27.6">
      <c r="A73" s="33"/>
      <c r="B73" s="377"/>
      <c r="C73" s="374"/>
      <c r="D73" s="124" t="s">
        <v>170</v>
      </c>
      <c r="E73" s="125"/>
      <c r="F73" s="125"/>
      <c r="G73" s="125"/>
      <c r="H73" s="385"/>
      <c r="I73" s="388"/>
      <c r="J73" s="385"/>
      <c r="K73" s="36"/>
    </row>
    <row r="74" spans="1:11" customFormat="1" ht="24.75" customHeight="1">
      <c r="A74" s="33"/>
      <c r="B74" s="420" t="s">
        <v>69</v>
      </c>
      <c r="C74" s="420"/>
      <c r="D74" s="420"/>
      <c r="E74" s="126">
        <f>SUM(E68:E73)/6*60%</f>
        <v>0</v>
      </c>
      <c r="F74" s="126">
        <f>SUM(F68:F73)/6*20%</f>
        <v>0</v>
      </c>
      <c r="G74" s="126">
        <f>SUM(G68:G73)/6*20%</f>
        <v>0</v>
      </c>
      <c r="H74" s="385"/>
      <c r="I74" s="399"/>
      <c r="J74" s="385"/>
      <c r="K74" s="36"/>
    </row>
    <row r="75" spans="1:11" customFormat="1" ht="41.4">
      <c r="A75" s="33"/>
      <c r="B75" s="371" t="s">
        <v>72</v>
      </c>
      <c r="C75" s="416" t="s">
        <v>171</v>
      </c>
      <c r="D75" s="124" t="s">
        <v>117</v>
      </c>
      <c r="E75" s="125"/>
      <c r="F75" s="125"/>
      <c r="G75" s="125"/>
      <c r="H75" s="385"/>
      <c r="I75" s="387">
        <f>SUM(E81:G81)</f>
        <v>0</v>
      </c>
      <c r="J75" s="385"/>
      <c r="K75" s="36"/>
    </row>
    <row r="76" spans="1:11" customFormat="1" ht="41.4">
      <c r="A76" s="33"/>
      <c r="B76" s="371"/>
      <c r="C76" s="416"/>
      <c r="D76" s="124" t="s">
        <v>118</v>
      </c>
      <c r="E76" s="125"/>
      <c r="F76" s="125"/>
      <c r="G76" s="125"/>
      <c r="H76" s="385"/>
      <c r="I76" s="388"/>
      <c r="J76" s="385"/>
      <c r="K76" s="36"/>
    </row>
    <row r="77" spans="1:11" customFormat="1" ht="41.4">
      <c r="A77" s="33"/>
      <c r="B77" s="371"/>
      <c r="C77" s="416"/>
      <c r="D77" s="124" t="s">
        <v>119</v>
      </c>
      <c r="E77" s="125"/>
      <c r="F77" s="125"/>
      <c r="G77" s="125"/>
      <c r="H77" s="385"/>
      <c r="I77" s="388"/>
      <c r="J77" s="385"/>
      <c r="K77" s="36"/>
    </row>
    <row r="78" spans="1:11" customFormat="1" ht="41.4">
      <c r="A78" s="33"/>
      <c r="B78" s="371"/>
      <c r="C78" s="416"/>
      <c r="D78" s="124" t="s">
        <v>120</v>
      </c>
      <c r="E78" s="125"/>
      <c r="F78" s="125"/>
      <c r="G78" s="125"/>
      <c r="H78" s="385"/>
      <c r="I78" s="388"/>
      <c r="J78" s="385"/>
      <c r="K78" s="36"/>
    </row>
    <row r="79" spans="1:11" customFormat="1" ht="27.6">
      <c r="A79" s="33"/>
      <c r="B79" s="371"/>
      <c r="C79" s="416"/>
      <c r="D79" s="124" t="s">
        <v>172</v>
      </c>
      <c r="E79" s="125"/>
      <c r="F79" s="125"/>
      <c r="G79" s="125"/>
      <c r="H79" s="385"/>
      <c r="I79" s="388"/>
      <c r="J79" s="385"/>
      <c r="K79" s="36"/>
    </row>
    <row r="80" spans="1:11" customFormat="1">
      <c r="A80" s="33"/>
      <c r="B80" s="371"/>
      <c r="C80" s="416"/>
      <c r="D80" s="124" t="s">
        <v>121</v>
      </c>
      <c r="E80" s="125"/>
      <c r="F80" s="125"/>
      <c r="G80" s="125"/>
      <c r="H80" s="385"/>
      <c r="I80" s="388"/>
      <c r="J80" s="385"/>
      <c r="K80" s="36"/>
    </row>
    <row r="81" spans="1:11" customFormat="1" ht="24.75" customHeight="1">
      <c r="A81" s="33"/>
      <c r="B81" s="420" t="s">
        <v>69</v>
      </c>
      <c r="C81" s="420"/>
      <c r="D81" s="420"/>
      <c r="E81" s="126">
        <f>SUM(E75:E80)/6*60%</f>
        <v>0</v>
      </c>
      <c r="F81" s="126">
        <f>SUM(F75:F80)/6*20%</f>
        <v>0</v>
      </c>
      <c r="G81" s="126">
        <f>SUM(G75:G80)/6*20%</f>
        <v>0</v>
      </c>
      <c r="H81" s="385"/>
      <c r="I81" s="399"/>
      <c r="J81" s="385"/>
      <c r="K81" s="36"/>
    </row>
    <row r="82" spans="1:11" ht="47.25" customHeight="1">
      <c r="B82" s="371" t="s">
        <v>73</v>
      </c>
      <c r="C82" s="416" t="s">
        <v>173</v>
      </c>
      <c r="D82" s="124" t="s">
        <v>74</v>
      </c>
      <c r="E82" s="125"/>
      <c r="F82" s="125"/>
      <c r="G82" s="125"/>
      <c r="H82" s="385"/>
      <c r="I82" s="387">
        <f>SUM(E88:G88)</f>
        <v>0</v>
      </c>
      <c r="J82" s="385"/>
    </row>
    <row r="83" spans="1:11" ht="51" customHeight="1">
      <c r="B83" s="371"/>
      <c r="C83" s="416"/>
      <c r="D83" s="124" t="s">
        <v>75</v>
      </c>
      <c r="E83" s="125"/>
      <c r="F83" s="125"/>
      <c r="G83" s="125"/>
      <c r="H83" s="385"/>
      <c r="I83" s="388"/>
      <c r="J83" s="385"/>
    </row>
    <row r="84" spans="1:11" ht="41.4">
      <c r="B84" s="371"/>
      <c r="C84" s="416"/>
      <c r="D84" s="124" t="s">
        <v>76</v>
      </c>
      <c r="E84" s="125"/>
      <c r="F84" s="125"/>
      <c r="G84" s="125"/>
      <c r="H84" s="385"/>
      <c r="I84" s="388"/>
      <c r="J84" s="385"/>
    </row>
    <row r="85" spans="1:11" ht="33" customHeight="1">
      <c r="B85" s="371"/>
      <c r="C85" s="416"/>
      <c r="D85" s="124" t="s">
        <v>77</v>
      </c>
      <c r="E85" s="125"/>
      <c r="F85" s="125"/>
      <c r="G85" s="125"/>
      <c r="H85" s="385"/>
      <c r="I85" s="388"/>
      <c r="J85" s="385"/>
    </row>
    <row r="86" spans="1:11" ht="46.5" customHeight="1">
      <c r="B86" s="371"/>
      <c r="C86" s="416"/>
      <c r="D86" s="124" t="s">
        <v>78</v>
      </c>
      <c r="E86" s="125"/>
      <c r="F86" s="125"/>
      <c r="G86" s="125"/>
      <c r="H86" s="385"/>
      <c r="I86" s="388"/>
      <c r="J86" s="385"/>
    </row>
    <row r="87" spans="1:11" ht="33" customHeight="1">
      <c r="B87" s="371"/>
      <c r="C87" s="416"/>
      <c r="D87" s="124" t="s">
        <v>79</v>
      </c>
      <c r="E87" s="125"/>
      <c r="F87" s="125"/>
      <c r="G87" s="125"/>
      <c r="H87" s="385"/>
      <c r="I87" s="388"/>
      <c r="J87" s="385"/>
    </row>
    <row r="88" spans="1:11" customFormat="1" ht="24.75" customHeight="1">
      <c r="A88" s="33"/>
      <c r="B88" s="420" t="s">
        <v>69</v>
      </c>
      <c r="C88" s="420"/>
      <c r="D88" s="420"/>
      <c r="E88" s="126">
        <f>SUM(E82:E87)/6*60%</f>
        <v>0</v>
      </c>
      <c r="F88" s="126">
        <f>SUM(F82:F87)/6*20%</f>
        <v>0</v>
      </c>
      <c r="G88" s="126">
        <f>SUM(G82:G87)/6*20%</f>
        <v>0</v>
      </c>
      <c r="H88" s="385"/>
      <c r="I88" s="399"/>
      <c r="J88" s="385"/>
      <c r="K88" s="36"/>
    </row>
    <row r="89" spans="1:11" customFormat="1" ht="27.6">
      <c r="A89" s="33"/>
      <c r="B89" s="371" t="s">
        <v>80</v>
      </c>
      <c r="C89" s="416" t="s">
        <v>174</v>
      </c>
      <c r="D89" s="124" t="s">
        <v>122</v>
      </c>
      <c r="E89" s="125"/>
      <c r="F89" s="125"/>
      <c r="G89" s="125"/>
      <c r="H89" s="385"/>
      <c r="I89" s="387">
        <f>SUM(E94:G94)</f>
        <v>0</v>
      </c>
      <c r="J89" s="385"/>
      <c r="K89" s="36"/>
    </row>
    <row r="90" spans="1:11" customFormat="1" ht="45" customHeight="1">
      <c r="A90" s="33"/>
      <c r="B90" s="371"/>
      <c r="C90" s="416"/>
      <c r="D90" s="124" t="s">
        <v>123</v>
      </c>
      <c r="E90" s="125"/>
      <c r="F90" s="125"/>
      <c r="G90" s="125"/>
      <c r="H90" s="385"/>
      <c r="I90" s="388"/>
      <c r="J90" s="385"/>
      <c r="K90" s="36"/>
    </row>
    <row r="91" spans="1:11" customFormat="1" ht="44.25" customHeight="1">
      <c r="A91" s="33"/>
      <c r="B91" s="371"/>
      <c r="C91" s="416"/>
      <c r="D91" s="124" t="s">
        <v>194</v>
      </c>
      <c r="E91" s="125"/>
      <c r="F91" s="125"/>
      <c r="G91" s="125"/>
      <c r="H91" s="385"/>
      <c r="I91" s="388"/>
      <c r="J91" s="385"/>
      <c r="K91" s="36"/>
    </row>
    <row r="92" spans="1:11" customFormat="1" ht="47.25" customHeight="1">
      <c r="A92" s="33"/>
      <c r="B92" s="371"/>
      <c r="C92" s="416"/>
      <c r="D92" s="124" t="s">
        <v>124</v>
      </c>
      <c r="E92" s="125"/>
      <c r="F92" s="125"/>
      <c r="G92" s="125"/>
      <c r="H92" s="385"/>
      <c r="I92" s="388"/>
      <c r="J92" s="385"/>
      <c r="K92" s="36"/>
    </row>
    <row r="93" spans="1:11" customFormat="1" ht="45" customHeight="1">
      <c r="A93" s="33"/>
      <c r="B93" s="371"/>
      <c r="C93" s="416"/>
      <c r="D93" s="124" t="s">
        <v>81</v>
      </c>
      <c r="E93" s="125"/>
      <c r="F93" s="125"/>
      <c r="G93" s="125"/>
      <c r="H93" s="385"/>
      <c r="I93" s="388"/>
      <c r="J93" s="385"/>
      <c r="K93" s="36"/>
    </row>
    <row r="94" spans="1:11" customFormat="1" ht="24.75" customHeight="1">
      <c r="A94" s="33"/>
      <c r="B94" s="420" t="s">
        <v>69</v>
      </c>
      <c r="C94" s="420"/>
      <c r="D94" s="420"/>
      <c r="E94" s="126">
        <f>SUM(E89:E93)/5*60%</f>
        <v>0</v>
      </c>
      <c r="F94" s="126">
        <f>SUM(F89:F93)/5*20%</f>
        <v>0</v>
      </c>
      <c r="G94" s="126">
        <f>SUM(G89:G93)/5*20%</f>
        <v>0</v>
      </c>
      <c r="H94" s="385"/>
      <c r="I94" s="399"/>
      <c r="J94" s="385"/>
      <c r="K94" s="36"/>
    </row>
    <row r="95" spans="1:11" ht="41.4">
      <c r="B95" s="371" t="s">
        <v>82</v>
      </c>
      <c r="C95" s="416" t="s">
        <v>175</v>
      </c>
      <c r="D95" s="124" t="s">
        <v>83</v>
      </c>
      <c r="E95" s="125"/>
      <c r="F95" s="125"/>
      <c r="G95" s="125"/>
      <c r="H95" s="385"/>
      <c r="I95" s="387">
        <f>SUM(E101:G101)</f>
        <v>0</v>
      </c>
      <c r="J95" s="385"/>
    </row>
    <row r="96" spans="1:11" ht="47.25" customHeight="1">
      <c r="B96" s="371"/>
      <c r="C96" s="416"/>
      <c r="D96" s="124" t="s">
        <v>84</v>
      </c>
      <c r="E96" s="125"/>
      <c r="F96" s="125"/>
      <c r="G96" s="125"/>
      <c r="H96" s="385"/>
      <c r="I96" s="388"/>
      <c r="J96" s="385"/>
    </row>
    <row r="97" spans="1:18" ht="48.75" customHeight="1">
      <c r="B97" s="371"/>
      <c r="C97" s="416"/>
      <c r="D97" s="124" t="s">
        <v>85</v>
      </c>
      <c r="E97" s="125"/>
      <c r="F97" s="125"/>
      <c r="G97" s="125"/>
      <c r="H97" s="385"/>
      <c r="I97" s="388"/>
      <c r="J97" s="385"/>
    </row>
    <row r="98" spans="1:18" ht="60.75" customHeight="1">
      <c r="B98" s="371"/>
      <c r="C98" s="416"/>
      <c r="D98" s="124" t="s">
        <v>86</v>
      </c>
      <c r="E98" s="125"/>
      <c r="F98" s="125"/>
      <c r="G98" s="125"/>
      <c r="H98" s="385"/>
      <c r="I98" s="388"/>
      <c r="J98" s="385"/>
    </row>
    <row r="99" spans="1:18" ht="47.25" customHeight="1">
      <c r="B99" s="371"/>
      <c r="C99" s="416"/>
      <c r="D99" s="124" t="s">
        <v>87</v>
      </c>
      <c r="E99" s="125"/>
      <c r="F99" s="125"/>
      <c r="G99" s="125"/>
      <c r="H99" s="385"/>
      <c r="I99" s="388"/>
      <c r="J99" s="385"/>
    </row>
    <row r="100" spans="1:18" ht="33.75" customHeight="1">
      <c r="B100" s="375"/>
      <c r="C100" s="372"/>
      <c r="D100" s="127" t="s">
        <v>88</v>
      </c>
      <c r="E100" s="125"/>
      <c r="F100" s="125"/>
      <c r="G100" s="125"/>
      <c r="H100" s="385"/>
      <c r="I100" s="388"/>
      <c r="J100" s="385"/>
    </row>
    <row r="101" spans="1:18" customFormat="1" ht="24.75" customHeight="1">
      <c r="A101" s="37"/>
      <c r="B101" s="421" t="s">
        <v>69</v>
      </c>
      <c r="C101" s="422"/>
      <c r="D101" s="423"/>
      <c r="E101" s="126">
        <f>SUM(E95:E100)/6*60%</f>
        <v>0</v>
      </c>
      <c r="F101" s="126">
        <f>SUM(F95:F100)/6*20%</f>
        <v>0</v>
      </c>
      <c r="G101" s="126">
        <f>SUM(G95:G100)/6*20%</f>
        <v>0</v>
      </c>
      <c r="H101" s="386"/>
      <c r="I101" s="389"/>
      <c r="J101" s="424"/>
      <c r="K101" s="36"/>
    </row>
    <row r="102" spans="1:18" ht="44.25" customHeight="1">
      <c r="B102" s="132"/>
      <c r="C102" s="133"/>
      <c r="D102" s="133"/>
      <c r="E102" s="133"/>
      <c r="F102" s="135"/>
      <c r="G102" s="135"/>
      <c r="H102" s="135"/>
      <c r="I102" s="133"/>
      <c r="J102" s="133"/>
      <c r="K102" s="38"/>
    </row>
    <row r="103" spans="1:18" ht="15" customHeight="1">
      <c r="B103" s="137"/>
      <c r="C103" s="136"/>
      <c r="D103" s="136"/>
      <c r="E103" s="134"/>
      <c r="F103" s="369" t="s">
        <v>89</v>
      </c>
      <c r="G103" s="370"/>
      <c r="H103" s="138"/>
      <c r="I103" s="191">
        <f>AVERAGE(I15:I101)</f>
        <v>0</v>
      </c>
      <c r="J103" s="189">
        <f>$I$103/5</f>
        <v>0</v>
      </c>
    </row>
    <row r="104" spans="1:18">
      <c r="A104" s="39"/>
      <c r="B104" s="139"/>
      <c r="C104" s="136"/>
      <c r="D104" s="136"/>
      <c r="E104" s="134"/>
      <c r="F104" s="135"/>
      <c r="G104" s="135"/>
      <c r="H104" s="133"/>
      <c r="I104" s="133"/>
      <c r="J104" s="136"/>
      <c r="K104" s="38"/>
    </row>
    <row r="105" spans="1:18" s="40" customFormat="1" ht="27" customHeight="1">
      <c r="A105" s="15"/>
      <c r="B105" s="57"/>
      <c r="C105" s="58"/>
      <c r="D105" s="58"/>
      <c r="E105" s="58"/>
      <c r="F105" s="58"/>
      <c r="G105" s="58"/>
      <c r="H105" s="58"/>
      <c r="I105" s="58"/>
      <c r="J105" s="109"/>
      <c r="K105" s="29"/>
      <c r="L105" s="24"/>
      <c r="M105" s="25"/>
      <c r="N105" s="22"/>
      <c r="O105" s="22"/>
      <c r="P105" s="15"/>
      <c r="Q105" s="15"/>
      <c r="R105" s="15"/>
    </row>
    <row r="106" spans="1:18" s="40" customFormat="1" ht="48.75" customHeight="1">
      <c r="A106" s="30"/>
      <c r="B106" s="140" t="s">
        <v>46</v>
      </c>
      <c r="C106" s="141"/>
      <c r="D106" s="142"/>
      <c r="E106" s="143"/>
      <c r="F106" s="362"/>
      <c r="G106" s="363"/>
      <c r="H106" s="363"/>
      <c r="I106" s="364"/>
      <c r="J106" s="144"/>
      <c r="M106" s="41"/>
      <c r="N106" s="42"/>
      <c r="O106" s="42"/>
      <c r="P106" s="15"/>
      <c r="Q106" s="15"/>
      <c r="R106" s="15"/>
    </row>
    <row r="107" spans="1:18" s="40" customFormat="1" ht="48" customHeight="1">
      <c r="A107" s="30"/>
      <c r="B107" s="140" t="s">
        <v>47</v>
      </c>
      <c r="C107" s="145"/>
      <c r="D107" s="146" t="s">
        <v>48</v>
      </c>
      <c r="E107" s="147"/>
      <c r="F107" s="365" t="s">
        <v>97</v>
      </c>
      <c r="G107" s="366"/>
      <c r="H107" s="366"/>
      <c r="I107" s="367"/>
      <c r="J107" s="144"/>
      <c r="K107" s="43"/>
      <c r="M107" s="26"/>
      <c r="N107" s="23"/>
      <c r="O107" s="23"/>
      <c r="P107" s="15"/>
      <c r="Q107" s="15"/>
      <c r="R107" s="15"/>
    </row>
    <row r="108" spans="1:18" s="40" customFormat="1" ht="25.8">
      <c r="A108" s="30"/>
      <c r="B108" s="64"/>
      <c r="C108" s="65"/>
      <c r="D108" s="65"/>
      <c r="E108" s="148"/>
      <c r="F108" s="149"/>
      <c r="G108" s="149"/>
      <c r="H108" s="149"/>
      <c r="I108" s="149"/>
      <c r="J108" s="65"/>
      <c r="K108" s="44"/>
      <c r="L108" s="45"/>
      <c r="M108" s="46"/>
      <c r="N108" s="45"/>
      <c r="O108" s="45"/>
      <c r="P108" s="15"/>
      <c r="Q108" s="15"/>
      <c r="R108" s="15"/>
    </row>
    <row r="109" spans="1:18">
      <c r="B109" s="139"/>
      <c r="C109" s="136"/>
      <c r="D109" s="136"/>
      <c r="E109" s="134"/>
      <c r="F109" s="134"/>
      <c r="G109" s="134"/>
      <c r="H109" s="136"/>
      <c r="I109" s="136"/>
      <c r="J109" s="136"/>
    </row>
  </sheetData>
  <mergeCells count="98">
    <mergeCell ref="H75:H81"/>
    <mergeCell ref="I75:I81"/>
    <mergeCell ref="J75:J81"/>
    <mergeCell ref="B81:D81"/>
    <mergeCell ref="C55:C59"/>
    <mergeCell ref="B55:B59"/>
    <mergeCell ref="B67:D67"/>
    <mergeCell ref="B61:B66"/>
    <mergeCell ref="D12:D14"/>
    <mergeCell ref="E12:G12"/>
    <mergeCell ref="C12:C14"/>
    <mergeCell ref="B12:B14"/>
    <mergeCell ref="B88:D88"/>
    <mergeCell ref="B68:B73"/>
    <mergeCell ref="C68:C73"/>
    <mergeCell ref="B74:D74"/>
    <mergeCell ref="B75:B80"/>
    <mergeCell ref="C75:C80"/>
    <mergeCell ref="B37:B41"/>
    <mergeCell ref="C37:C41"/>
    <mergeCell ref="B101:D101"/>
    <mergeCell ref="J95:J101"/>
    <mergeCell ref="I82:I88"/>
    <mergeCell ref="C61:C66"/>
    <mergeCell ref="C82:C87"/>
    <mergeCell ref="H61:H67"/>
    <mergeCell ref="I61:I67"/>
    <mergeCell ref="B82:B87"/>
    <mergeCell ref="J82:J88"/>
    <mergeCell ref="C95:C100"/>
    <mergeCell ref="B95:B100"/>
    <mergeCell ref="H82:H88"/>
    <mergeCell ref="J61:J67"/>
    <mergeCell ref="H68:H74"/>
    <mergeCell ref="I68:I74"/>
    <mergeCell ref="J68:J74"/>
    <mergeCell ref="C89:C93"/>
    <mergeCell ref="H89:H94"/>
    <mergeCell ref="I89:I94"/>
    <mergeCell ref="J89:J94"/>
    <mergeCell ref="B94:D94"/>
    <mergeCell ref="C6:I6"/>
    <mergeCell ref="B43:B48"/>
    <mergeCell ref="J43:J49"/>
    <mergeCell ref="B60:D60"/>
    <mergeCell ref="I55:I60"/>
    <mergeCell ref="J55:J60"/>
    <mergeCell ref="H43:H49"/>
    <mergeCell ref="C43:C48"/>
    <mergeCell ref="B49:D49"/>
    <mergeCell ref="I43:I49"/>
    <mergeCell ref="J37:J42"/>
    <mergeCell ref="H55:H60"/>
    <mergeCell ref="J12:J14"/>
    <mergeCell ref="H12:H14"/>
    <mergeCell ref="I12:I14"/>
    <mergeCell ref="I37:I42"/>
    <mergeCell ref="J30:J36"/>
    <mergeCell ref="B36:D36"/>
    <mergeCell ref="B50:B53"/>
    <mergeCell ref="C50:C53"/>
    <mergeCell ref="H50:H54"/>
    <mergeCell ref="I50:I54"/>
    <mergeCell ref="J50:J54"/>
    <mergeCell ref="H37:H42"/>
    <mergeCell ref="B42:D42"/>
    <mergeCell ref="B1:J2"/>
    <mergeCell ref="B29:D29"/>
    <mergeCell ref="H19:H29"/>
    <mergeCell ref="I19:I29"/>
    <mergeCell ref="I15:I18"/>
    <mergeCell ref="J15:J18"/>
    <mergeCell ref="B18:D18"/>
    <mergeCell ref="J19:J29"/>
    <mergeCell ref="C7:I7"/>
    <mergeCell ref="C8:I8"/>
    <mergeCell ref="B10:J10"/>
    <mergeCell ref="B9:J9"/>
    <mergeCell ref="B11:J11"/>
    <mergeCell ref="B3:J3"/>
    <mergeCell ref="C4:I4"/>
    <mergeCell ref="C5:I5"/>
    <mergeCell ref="F106:I106"/>
    <mergeCell ref="F107:I107"/>
    <mergeCell ref="H15:H18"/>
    <mergeCell ref="F103:G103"/>
    <mergeCell ref="B15:B17"/>
    <mergeCell ref="C15:C17"/>
    <mergeCell ref="C19:C28"/>
    <mergeCell ref="B19:B28"/>
    <mergeCell ref="B54:D54"/>
    <mergeCell ref="H30:H36"/>
    <mergeCell ref="I30:I36"/>
    <mergeCell ref="C30:C35"/>
    <mergeCell ref="B30:B35"/>
    <mergeCell ref="H95:H101"/>
    <mergeCell ref="I95:I101"/>
    <mergeCell ref="B89:B93"/>
  </mergeCells>
  <pageMargins left="0.70866141732283472" right="0.70866141732283472" top="0.74803149606299213" bottom="0.74803149606299213" header="0.31496062992125984" footer="0.31496062992125984"/>
  <pageSetup paperSize="14" scale="2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7"/>
  <sheetViews>
    <sheetView tabSelected="1" zoomScale="70" zoomScaleNormal="70" zoomScaleSheetLayoutView="95" zoomScalePageLayoutView="95" workbookViewId="0">
      <selection activeCell="J13" sqref="J13"/>
    </sheetView>
  </sheetViews>
  <sheetFormatPr baseColWidth="10" defaultColWidth="11.44140625" defaultRowHeight="18"/>
  <cols>
    <col min="1" max="1" width="1.88671875" style="49" customWidth="1"/>
    <col min="2" max="2" width="4.6640625" style="49" customWidth="1"/>
    <col min="3" max="3" width="78.44140625" style="49" customWidth="1"/>
    <col min="4" max="4" width="59.33203125" style="49" customWidth="1"/>
    <col min="5" max="5" width="37.44140625" style="49" customWidth="1"/>
    <col min="6" max="6" width="40.88671875" style="49" customWidth="1"/>
    <col min="7" max="7" width="37.88671875" style="49" customWidth="1"/>
    <col min="8" max="8" width="6.88671875" style="49" customWidth="1"/>
    <col min="9" max="9" width="1.33203125" style="49" customWidth="1"/>
    <col min="10" max="10" width="24.6640625" style="49" bestFit="1" customWidth="1"/>
    <col min="11" max="14" width="0" style="49" hidden="1" customWidth="1"/>
    <col min="15" max="16384" width="11.44140625" style="49"/>
  </cols>
  <sheetData>
    <row r="1" spans="1:13" s="48" customFormat="1">
      <c r="B1" s="223"/>
      <c r="C1" s="224"/>
      <c r="D1" s="224"/>
      <c r="E1" s="224"/>
      <c r="F1" s="224"/>
      <c r="G1" s="224"/>
      <c r="H1" s="225"/>
    </row>
    <row r="2" spans="1:13" s="48" customFormat="1" ht="77.25" customHeight="1">
      <c r="B2" s="226"/>
      <c r="C2" s="227"/>
      <c r="D2" s="227"/>
      <c r="E2" s="227"/>
      <c r="F2" s="227"/>
      <c r="G2" s="227"/>
      <c r="H2" s="228"/>
    </row>
    <row r="3" spans="1:13" ht="21.75" customHeight="1">
      <c r="A3" s="48"/>
      <c r="B3" s="226"/>
      <c r="C3" s="227"/>
      <c r="D3" s="227"/>
      <c r="E3" s="227"/>
      <c r="F3" s="227"/>
      <c r="G3" s="227"/>
      <c r="H3" s="228"/>
      <c r="I3" s="48"/>
    </row>
    <row r="4" spans="1:13" ht="18" customHeight="1">
      <c r="A4" s="48"/>
      <c r="B4" s="229"/>
      <c r="C4" s="230"/>
      <c r="D4" s="230"/>
      <c r="E4" s="230"/>
      <c r="F4" s="230"/>
      <c r="G4" s="230"/>
      <c r="H4" s="231"/>
      <c r="I4" s="48"/>
    </row>
    <row r="5" spans="1:13" ht="36.75" customHeight="1">
      <c r="A5" s="48"/>
      <c r="B5" s="234" t="s">
        <v>176</v>
      </c>
      <c r="C5" s="235"/>
      <c r="D5" s="235"/>
      <c r="E5" s="235"/>
      <c r="F5" s="235"/>
      <c r="G5" s="235"/>
      <c r="H5" s="236"/>
      <c r="I5" s="48"/>
    </row>
    <row r="6" spans="1:13">
      <c r="A6" s="48"/>
      <c r="B6" s="194"/>
      <c r="C6" s="195"/>
      <c r="D6" s="237"/>
      <c r="E6" s="237"/>
      <c r="F6" s="237"/>
      <c r="G6" s="237"/>
      <c r="H6" s="196"/>
      <c r="I6" s="48"/>
    </row>
    <row r="7" spans="1:13">
      <c r="A7" s="48"/>
      <c r="B7" s="194"/>
      <c r="C7" s="197" t="s">
        <v>90</v>
      </c>
      <c r="D7" s="237"/>
      <c r="E7" s="237"/>
      <c r="F7" s="237"/>
      <c r="G7" s="237"/>
      <c r="H7" s="196"/>
      <c r="I7" s="48"/>
    </row>
    <row r="8" spans="1:13">
      <c r="A8" s="48"/>
      <c r="B8" s="194"/>
      <c r="C8" s="197" t="s">
        <v>91</v>
      </c>
      <c r="D8" s="238"/>
      <c r="E8" s="238"/>
      <c r="F8" s="238"/>
      <c r="G8" s="238"/>
      <c r="H8" s="196"/>
      <c r="I8" s="48"/>
    </row>
    <row r="9" spans="1:13">
      <c r="A9" s="48"/>
      <c r="B9" s="194"/>
      <c r="C9" s="197" t="s">
        <v>92</v>
      </c>
      <c r="D9" s="238"/>
      <c r="E9" s="238"/>
      <c r="F9" s="238"/>
      <c r="G9" s="238"/>
      <c r="H9" s="196"/>
      <c r="I9" s="48"/>
      <c r="K9" s="190">
        <v>0.8</v>
      </c>
      <c r="L9" s="190">
        <v>1</v>
      </c>
      <c r="M9" s="190">
        <f>K9/L9</f>
        <v>0.8</v>
      </c>
    </row>
    <row r="10" spans="1:13">
      <c r="A10" s="48"/>
      <c r="B10" s="194"/>
      <c r="C10" s="195"/>
      <c r="D10" s="160"/>
      <c r="E10" s="198"/>
      <c r="F10" s="198"/>
      <c r="G10" s="198"/>
      <c r="H10" s="196"/>
      <c r="I10" s="48"/>
      <c r="K10" s="190">
        <v>0.2</v>
      </c>
      <c r="L10" s="190">
        <v>1</v>
      </c>
      <c r="M10" s="190">
        <v>0.2</v>
      </c>
    </row>
    <row r="11" spans="1:13" ht="39.75" customHeight="1">
      <c r="A11" s="48"/>
      <c r="B11" s="199"/>
      <c r="C11" s="165" t="s">
        <v>132</v>
      </c>
      <c r="D11" s="193">
        <f>F3Evaluación!N35</f>
        <v>0</v>
      </c>
      <c r="E11" s="239">
        <f>(D11*M9)/L9</f>
        <v>0</v>
      </c>
      <c r="F11" s="237"/>
      <c r="G11" s="237"/>
      <c r="H11" s="241"/>
      <c r="I11" s="48"/>
    </row>
    <row r="12" spans="1:13">
      <c r="A12" s="48"/>
      <c r="B12" s="199"/>
      <c r="C12" s="155" t="s">
        <v>93</v>
      </c>
      <c r="D12" s="157">
        <v>0.8</v>
      </c>
      <c r="E12" s="240"/>
      <c r="F12" s="237"/>
      <c r="G12" s="237"/>
      <c r="H12" s="241"/>
      <c r="I12" s="48"/>
    </row>
    <row r="13" spans="1:13">
      <c r="A13" s="48"/>
      <c r="B13" s="199"/>
      <c r="C13" s="166" t="s">
        <v>134</v>
      </c>
      <c r="D13" s="193">
        <f>F4ValoraciónCompetencias!J103</f>
        <v>0</v>
      </c>
      <c r="E13" s="239">
        <f>(D13*M10)/L10</f>
        <v>0</v>
      </c>
      <c r="F13" s="237"/>
      <c r="G13" s="237"/>
      <c r="H13" s="241"/>
      <c r="I13" s="48"/>
    </row>
    <row r="14" spans="1:13">
      <c r="A14" s="48"/>
      <c r="B14" s="199"/>
      <c r="C14" s="156" t="s">
        <v>94</v>
      </c>
      <c r="D14" s="157">
        <v>0.2</v>
      </c>
      <c r="E14" s="240"/>
      <c r="F14" s="237"/>
      <c r="G14" s="237"/>
      <c r="H14" s="241"/>
      <c r="I14" s="48"/>
    </row>
    <row r="15" spans="1:13">
      <c r="A15" s="48"/>
      <c r="B15" s="199"/>
      <c r="C15" s="167" t="s">
        <v>95</v>
      </c>
      <c r="D15" s="158"/>
      <c r="E15" s="159">
        <f>SUM(E11:E14)</f>
        <v>0</v>
      </c>
      <c r="F15" s="237"/>
      <c r="G15" s="237"/>
      <c r="H15" s="241"/>
      <c r="I15" s="48"/>
    </row>
    <row r="16" spans="1:13">
      <c r="A16" s="48"/>
      <c r="B16" s="194"/>
      <c r="C16" s="154"/>
      <c r="D16" s="154"/>
      <c r="E16" s="154"/>
      <c r="F16" s="200"/>
      <c r="G16" s="237"/>
      <c r="H16" s="241"/>
      <c r="I16" s="48"/>
    </row>
    <row r="17" spans="1:9">
      <c r="A17" s="48"/>
      <c r="B17" s="194"/>
      <c r="C17" s="200"/>
      <c r="D17" s="150"/>
      <c r="E17" s="200"/>
      <c r="F17" s="200"/>
      <c r="G17" s="58"/>
      <c r="H17" s="201"/>
      <c r="I17" s="48"/>
    </row>
    <row r="18" spans="1:9" ht="24.9" customHeight="1">
      <c r="A18" s="48"/>
      <c r="B18" s="194"/>
      <c r="C18" s="200"/>
      <c r="D18" s="163" t="s">
        <v>96</v>
      </c>
      <c r="E18" s="164">
        <f>E15</f>
        <v>0</v>
      </c>
      <c r="F18" s="151"/>
      <c r="G18" s="58"/>
      <c r="H18" s="201"/>
      <c r="I18" s="48"/>
    </row>
    <row r="19" spans="1:9">
      <c r="A19" s="48"/>
      <c r="B19" s="194"/>
      <c r="C19" s="200"/>
      <c r="D19" s="153"/>
      <c r="E19" s="200"/>
      <c r="F19" s="200"/>
      <c r="G19" s="200"/>
      <c r="H19" s="196"/>
      <c r="I19" s="48"/>
    </row>
    <row r="20" spans="1:9" ht="36.75" customHeight="1">
      <c r="A20" s="48"/>
      <c r="B20" s="234" t="s">
        <v>127</v>
      </c>
      <c r="C20" s="235"/>
      <c r="D20" s="235"/>
      <c r="E20" s="235"/>
      <c r="F20" s="235"/>
      <c r="G20" s="235"/>
      <c r="H20" s="236"/>
      <c r="I20" s="48"/>
    </row>
    <row r="21" spans="1:9">
      <c r="B21" s="217" t="s">
        <v>125</v>
      </c>
      <c r="C21" s="218"/>
      <c r="D21" s="218"/>
      <c r="E21" s="218"/>
      <c r="F21" s="218"/>
      <c r="G21" s="218"/>
      <c r="H21" s="219"/>
    </row>
    <row r="22" spans="1:9">
      <c r="B22" s="220"/>
      <c r="C22" s="221"/>
      <c r="D22" s="221"/>
      <c r="E22" s="221"/>
      <c r="F22" s="221"/>
      <c r="G22" s="221"/>
      <c r="H22" s="222"/>
    </row>
    <row r="23" spans="1:9">
      <c r="B23" s="214"/>
      <c r="C23" s="215"/>
      <c r="D23" s="215"/>
      <c r="E23" s="215"/>
      <c r="F23" s="215"/>
      <c r="G23" s="215"/>
      <c r="H23" s="216"/>
    </row>
    <row r="24" spans="1:9">
      <c r="B24" s="214"/>
      <c r="C24" s="215"/>
      <c r="D24" s="215"/>
      <c r="E24" s="215"/>
      <c r="F24" s="215"/>
      <c r="G24" s="215"/>
      <c r="H24" s="216"/>
    </row>
    <row r="25" spans="1:9">
      <c r="B25" s="214"/>
      <c r="C25" s="215"/>
      <c r="D25" s="215"/>
      <c r="E25" s="215"/>
      <c r="F25" s="215"/>
      <c r="G25" s="215"/>
      <c r="H25" s="216"/>
    </row>
    <row r="26" spans="1:9">
      <c r="B26" s="208"/>
      <c r="C26" s="209"/>
      <c r="D26" s="209"/>
      <c r="E26" s="209"/>
      <c r="F26" s="209"/>
      <c r="G26" s="209"/>
      <c r="H26" s="210"/>
    </row>
    <row r="27" spans="1:9">
      <c r="B27" s="208"/>
      <c r="C27" s="209"/>
      <c r="D27" s="209"/>
      <c r="E27" s="209"/>
      <c r="F27" s="209"/>
      <c r="G27" s="209"/>
      <c r="H27" s="210"/>
    </row>
    <row r="28" spans="1:9">
      <c r="B28" s="214"/>
      <c r="C28" s="215"/>
      <c r="D28" s="215"/>
      <c r="E28" s="215"/>
      <c r="F28" s="215"/>
      <c r="G28" s="215"/>
      <c r="H28" s="216"/>
    </row>
    <row r="29" spans="1:9">
      <c r="B29" s="208"/>
      <c r="C29" s="209"/>
      <c r="D29" s="209"/>
      <c r="E29" s="209"/>
      <c r="F29" s="209"/>
      <c r="G29" s="209"/>
      <c r="H29" s="210"/>
    </row>
    <row r="30" spans="1:9">
      <c r="B30" s="208"/>
      <c r="C30" s="209"/>
      <c r="D30" s="209"/>
      <c r="E30" s="209"/>
      <c r="F30" s="209"/>
      <c r="G30" s="209"/>
      <c r="H30" s="210"/>
    </row>
    <row r="31" spans="1:9">
      <c r="B31" s="214"/>
      <c r="C31" s="215"/>
      <c r="D31" s="215"/>
      <c r="E31" s="215"/>
      <c r="F31" s="215"/>
      <c r="G31" s="215"/>
      <c r="H31" s="216"/>
    </row>
    <row r="32" spans="1:9">
      <c r="B32" s="208"/>
      <c r="C32" s="209"/>
      <c r="D32" s="209"/>
      <c r="E32" s="209"/>
      <c r="F32" s="209"/>
      <c r="G32" s="209"/>
      <c r="H32" s="210"/>
    </row>
    <row r="33" spans="1:9">
      <c r="B33" s="211"/>
      <c r="C33" s="212"/>
      <c r="D33" s="212"/>
      <c r="E33" s="212"/>
      <c r="F33" s="212"/>
      <c r="G33" s="212"/>
      <c r="H33" s="213"/>
    </row>
    <row r="34" spans="1:9">
      <c r="B34" s="217" t="s">
        <v>126</v>
      </c>
      <c r="C34" s="218"/>
      <c r="D34" s="218"/>
      <c r="E34" s="218"/>
      <c r="F34" s="218"/>
      <c r="G34" s="218"/>
      <c r="H34" s="219"/>
    </row>
    <row r="35" spans="1:9">
      <c r="B35" s="220"/>
      <c r="C35" s="221"/>
      <c r="D35" s="221"/>
      <c r="E35" s="221"/>
      <c r="F35" s="221"/>
      <c r="G35" s="221"/>
      <c r="H35" s="222"/>
    </row>
    <row r="36" spans="1:9">
      <c r="B36" s="208"/>
      <c r="C36" s="209"/>
      <c r="D36" s="209"/>
      <c r="E36" s="209"/>
      <c r="F36" s="209"/>
      <c r="G36" s="209"/>
      <c r="H36" s="210"/>
    </row>
    <row r="37" spans="1:9">
      <c r="B37" s="208"/>
      <c r="C37" s="209"/>
      <c r="D37" s="209"/>
      <c r="E37" s="209"/>
      <c r="F37" s="209"/>
      <c r="G37" s="209"/>
      <c r="H37" s="210"/>
    </row>
    <row r="38" spans="1:9">
      <c r="B38" s="214"/>
      <c r="C38" s="215"/>
      <c r="D38" s="215"/>
      <c r="E38" s="215"/>
      <c r="F38" s="215"/>
      <c r="G38" s="215"/>
      <c r="H38" s="216"/>
    </row>
    <row r="39" spans="1:9">
      <c r="B39" s="208"/>
      <c r="C39" s="209"/>
      <c r="D39" s="209"/>
      <c r="E39" s="209"/>
      <c r="F39" s="209"/>
      <c r="G39" s="209"/>
      <c r="H39" s="210"/>
    </row>
    <row r="40" spans="1:9">
      <c r="B40" s="208"/>
      <c r="C40" s="209"/>
      <c r="D40" s="209"/>
      <c r="E40" s="209"/>
      <c r="F40" s="209"/>
      <c r="G40" s="209"/>
      <c r="H40" s="210"/>
    </row>
    <row r="41" spans="1:9">
      <c r="B41" s="214"/>
      <c r="C41" s="215"/>
      <c r="D41" s="215"/>
      <c r="E41" s="215"/>
      <c r="F41" s="215"/>
      <c r="G41" s="215"/>
      <c r="H41" s="216"/>
    </row>
    <row r="42" spans="1:9">
      <c r="B42" s="208"/>
      <c r="C42" s="209"/>
      <c r="D42" s="209"/>
      <c r="E42" s="209"/>
      <c r="F42" s="209"/>
      <c r="G42" s="209"/>
      <c r="H42" s="210"/>
    </row>
    <row r="43" spans="1:9">
      <c r="B43" s="208"/>
      <c r="C43" s="209"/>
      <c r="D43" s="209"/>
      <c r="E43" s="209"/>
      <c r="F43" s="209"/>
      <c r="G43" s="209"/>
      <c r="H43" s="210"/>
    </row>
    <row r="44" spans="1:9">
      <c r="B44" s="214"/>
      <c r="C44" s="215"/>
      <c r="D44" s="215"/>
      <c r="E44" s="215"/>
      <c r="F44" s="215"/>
      <c r="G44" s="215"/>
      <c r="H44" s="216"/>
    </row>
    <row r="45" spans="1:9">
      <c r="B45" s="208"/>
      <c r="C45" s="209"/>
      <c r="D45" s="209"/>
      <c r="E45" s="209"/>
      <c r="F45" s="209"/>
      <c r="G45" s="209"/>
      <c r="H45" s="210"/>
    </row>
    <row r="46" spans="1:9">
      <c r="B46" s="211"/>
      <c r="C46" s="212"/>
      <c r="D46" s="212"/>
      <c r="E46" s="212"/>
      <c r="F46" s="212"/>
      <c r="G46" s="212"/>
      <c r="H46" s="213"/>
    </row>
    <row r="47" spans="1:9" ht="73.5" customHeight="1">
      <c r="A47" s="48"/>
      <c r="B47" s="194"/>
      <c r="C47" s="200"/>
      <c r="D47" s="200"/>
      <c r="E47" s="200"/>
      <c r="F47" s="200"/>
      <c r="G47" s="200"/>
      <c r="H47" s="196"/>
      <c r="I47" s="48"/>
    </row>
    <row r="48" spans="1:9">
      <c r="A48" s="48"/>
      <c r="B48" s="194"/>
      <c r="C48" s="200"/>
      <c r="D48" s="200"/>
      <c r="E48" s="200"/>
      <c r="F48" s="200"/>
      <c r="G48" s="200"/>
      <c r="H48" s="196"/>
      <c r="I48" s="48"/>
    </row>
    <row r="49" spans="1:12">
      <c r="A49" s="48"/>
      <c r="B49" s="194"/>
      <c r="C49" s="200"/>
      <c r="D49" s="200"/>
      <c r="E49" s="200"/>
      <c r="F49" s="200"/>
      <c r="G49" s="200"/>
      <c r="H49" s="196"/>
      <c r="I49" s="48"/>
    </row>
    <row r="50" spans="1:12">
      <c r="A50" s="48"/>
      <c r="B50" s="194"/>
      <c r="C50" s="200"/>
      <c r="D50" s="200"/>
      <c r="E50" s="200"/>
      <c r="F50" s="200"/>
      <c r="G50" s="200"/>
      <c r="H50" s="196"/>
      <c r="I50" s="48"/>
      <c r="L50" s="152"/>
    </row>
    <row r="51" spans="1:12">
      <c r="A51" s="48"/>
      <c r="B51" s="194"/>
      <c r="C51" s="162"/>
      <c r="D51" s="161"/>
      <c r="E51" s="200"/>
      <c r="F51" s="202"/>
      <c r="G51" s="203"/>
      <c r="H51" s="196"/>
      <c r="I51" s="48"/>
    </row>
    <row r="52" spans="1:12">
      <c r="A52" s="48"/>
      <c r="B52" s="194"/>
      <c r="C52" s="232" t="s">
        <v>48</v>
      </c>
      <c r="D52" s="232"/>
      <c r="E52" s="200"/>
      <c r="F52" s="233" t="s">
        <v>97</v>
      </c>
      <c r="G52" s="233"/>
      <c r="H52" s="201"/>
      <c r="I52" s="48"/>
    </row>
    <row r="53" spans="1:12">
      <c r="A53" s="48"/>
      <c r="B53" s="194"/>
      <c r="C53" s="200"/>
      <c r="D53" s="200"/>
      <c r="E53" s="200"/>
      <c r="F53" s="200"/>
      <c r="G53" s="200"/>
      <c r="H53" s="196"/>
      <c r="I53" s="48"/>
    </row>
    <row r="54" spans="1:12">
      <c r="A54" s="48"/>
      <c r="B54" s="194"/>
      <c r="C54" s="200"/>
      <c r="D54" s="200"/>
      <c r="E54" s="200"/>
      <c r="F54" s="200"/>
      <c r="G54" s="200"/>
      <c r="H54" s="196"/>
      <c r="I54" s="48"/>
    </row>
    <row r="55" spans="1:12" ht="16.5" customHeight="1">
      <c r="A55" s="48"/>
      <c r="B55" s="194"/>
      <c r="C55" s="200"/>
      <c r="D55" s="200"/>
      <c r="E55" s="200"/>
      <c r="F55" s="200"/>
      <c r="G55" s="200"/>
      <c r="H55" s="196"/>
      <c r="I55" s="48"/>
    </row>
    <row r="56" spans="1:12">
      <c r="A56" s="48"/>
      <c r="B56" s="194"/>
      <c r="C56" s="200"/>
      <c r="D56" s="204" t="s">
        <v>98</v>
      </c>
      <c r="E56" s="150"/>
      <c r="F56" s="200"/>
      <c r="G56" s="200"/>
      <c r="H56" s="196"/>
      <c r="I56" s="48"/>
    </row>
    <row r="57" spans="1:12" ht="18.600000000000001" thickBot="1">
      <c r="A57" s="48"/>
      <c r="B57" s="205"/>
      <c r="C57" s="206"/>
      <c r="D57" s="206"/>
      <c r="E57" s="206"/>
      <c r="F57" s="206"/>
      <c r="G57" s="206"/>
      <c r="H57" s="207"/>
      <c r="I57" s="48"/>
    </row>
  </sheetData>
  <mergeCells count="39">
    <mergeCell ref="B1:H4"/>
    <mergeCell ref="C52:D52"/>
    <mergeCell ref="F52:G52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  <mergeCell ref="B28:H28"/>
    <mergeCell ref="B43:H43"/>
    <mergeCell ref="B31:H31"/>
    <mergeCell ref="B34:H34"/>
    <mergeCell ref="B35:H35"/>
    <mergeCell ref="B38:H38"/>
    <mergeCell ref="B41:H41"/>
    <mergeCell ref="B45:H45"/>
    <mergeCell ref="B46:H46"/>
    <mergeCell ref="B44:H44"/>
    <mergeCell ref="B23:H23"/>
    <mergeCell ref="B24:H24"/>
    <mergeCell ref="B26:H26"/>
    <mergeCell ref="B27:H27"/>
    <mergeCell ref="B29:H29"/>
    <mergeCell ref="B30:H30"/>
    <mergeCell ref="B32:H32"/>
    <mergeCell ref="B33:H33"/>
    <mergeCell ref="B36:H36"/>
    <mergeCell ref="B37:H37"/>
    <mergeCell ref="B39:H39"/>
    <mergeCell ref="B40:H40"/>
    <mergeCell ref="B42:H42"/>
  </mergeCells>
  <pageMargins left="0.70866141732283472" right="0.70866141732283472" top="0.74803149606299213" bottom="0.74803149606299213" header="0.31496062992125984" footer="0.31496062992125984"/>
  <pageSetup paperSize="14"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Katerine Llanos Orozco</cp:lastModifiedBy>
  <cp:revision/>
  <cp:lastPrinted>2025-02-10T16:25:48Z</cp:lastPrinted>
  <dcterms:created xsi:type="dcterms:W3CDTF">2022-07-17T07:48:36Z</dcterms:created>
  <dcterms:modified xsi:type="dcterms:W3CDTF">2026-05-15T14:58:19Z</dcterms:modified>
  <cp:category/>
  <cp:contentStatus/>
</cp:coreProperties>
</file>