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C:\Users\henry.pineda\Desktop\2026\3 EJECUCION WEB\"/>
    </mc:Choice>
  </mc:AlternateContent>
  <xr:revisionPtr revIDLastSave="0" documentId="13_ncr:1_{F430DDD3-639C-4AA6-8EFE-48FB19D0BD90}" xr6:coauthVersionLast="36" xr6:coauthVersionMax="47" xr10:uidLastSave="{00000000-0000-0000-0000-000000000000}"/>
  <bookViews>
    <workbookView xWindow="0" yWindow="0" windowWidth="28800" windowHeight="10605" firstSheet="4" activeTab="4" xr2:uid="{26394B1E-0B53-4E3B-AD10-41B012BF3165}"/>
  </bookViews>
  <sheets>
    <sheet name="SENTENCI 2025" sheetId="1081" state="hidden" r:id="rId1"/>
    <sheet name="UNP" sheetId="77" state="hidden" r:id="rId2"/>
    <sheet name="DATOS SENT" sheetId="551" state="hidden" r:id="rId3"/>
    <sheet name="NASA KIWE" sheetId="72" state="hidden" r:id="rId4"/>
    <sheet name="CONSOLIDADO " sheetId="66" r:id="rId5"/>
    <sheet name="POR DIRECCIONES" sheetId="129" r:id="rId6"/>
    <sheet name="ALERTAS DIRECCIONES" sheetId="6" r:id="rId7"/>
    <sheet name="CUADRO SENTENCIA" sheetId="60" r:id="rId8"/>
    <sheet name="DATOS REGALIAS" sheetId="1010" state="hidden" r:id="rId9"/>
    <sheet name="CONSOLIDADO SECTOR INTERIOR" sheetId="83" state="hidden" r:id="rId10"/>
    <sheet name="GLOSARIO" sheetId="987" state="hidden" r:id="rId11"/>
    <sheet name="GRAFICAS DE TENDENCIA " sheetId="1079" state="hidden" r:id="rId12"/>
    <sheet name="Comparativo Sector" sheetId="1073" state="hidden" r:id="rId13"/>
    <sheet name="BOMBEROS" sheetId="76" state="hidden" r:id="rId14"/>
    <sheet name="DER AUTOR" sheetId="73" state="hidden" r:id="rId15"/>
  </sheets>
  <externalReferences>
    <externalReference r:id="rId16"/>
    <externalReference r:id="rId17"/>
    <externalReference r:id="rId18"/>
    <externalReference r:id="rId19"/>
    <externalReference r:id="rId20"/>
  </externalReferences>
  <definedNames>
    <definedName name="_xlnm._FilterDatabase" localSheetId="6" hidden="1">'ALERTAS DIRECCIONES'!#REF!</definedName>
    <definedName name="_xlnm._FilterDatabase" localSheetId="2" hidden="1">'DATOS SENT'!$A$4:$AA$48</definedName>
    <definedName name="_xlnm._FilterDatabase" localSheetId="5" hidden="1">'POR DIRECCIONES'!$A$6:$BI$45</definedName>
    <definedName name="año">[1]Listas!$M$2:$M$8</definedName>
    <definedName name="_xlnm.Print_Area" localSheetId="6">'ALERTAS DIRECCIONES'!$A$1:$U$56</definedName>
    <definedName name="_xlnm.Print_Area" localSheetId="4">'CONSOLIDADO '!$A$3:$O$20</definedName>
    <definedName name="_xlnm.Print_Area" localSheetId="10">GLOSARIO!$A$2:$L$13</definedName>
    <definedName name="_xlnm.Print_Area" localSheetId="5">'POR DIRECCIONES'!$A$2:$Q$203</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6">'ALERTAS DIRECCIONES'!$A$1:$T$56</definedName>
    <definedName name="Print_Area" localSheetId="4">'CONSOLIDADO '!$A$3:$O$20</definedName>
    <definedName name="Print_Area" localSheetId="8">'DATOS REGALIAS'!$C$1:$Q$20</definedName>
    <definedName name="Print_Area" localSheetId="10">GLOSARIO!$A$1:$M$27</definedName>
    <definedName name="Print_Area" localSheetId="5">'POR DIRECCIONES'!$A$2:$P$203</definedName>
    <definedName name="Print_Titles" localSheetId="6">'ALERTAS DIRECCIONES'!$1:$4</definedName>
    <definedName name="Print_Titles" localSheetId="4">'CONSOLIDADO '!$3:$21</definedName>
    <definedName name="Print_Titles" localSheetId="5">'POR DIRECCIONES'!$2:$5</definedName>
    <definedName name="Sumar?">[1]Listas!$F$2:$F$3</definedName>
    <definedName name="Tipo_gasto">[1]Listas!$D$2:$D$3</definedName>
    <definedName name="_xlnm.Print_Titles" localSheetId="6">'ALERTAS DIRECCIONES'!$1:$4</definedName>
    <definedName name="_xlnm.Print_Titles" localSheetId="5">'POR DIRECCIONES'!$2:$5</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R47" i="551" l="1"/>
  <c r="O16" i="1010"/>
  <c r="K16" i="1010"/>
  <c r="M17" i="1010"/>
  <c r="N17" i="1010" s="1"/>
  <c r="Q46" i="1010"/>
  <c r="P18" i="1010"/>
  <c r="M18" i="1010"/>
  <c r="M46" i="1010" s="1"/>
  <c r="L46" i="1010"/>
  <c r="F7" i="1073"/>
  <c r="F18" i="1010"/>
  <c r="H46" i="1010"/>
  <c r="F9" i="72"/>
  <c r="C6" i="72"/>
  <c r="D9" i="72"/>
  <c r="D10" i="72" s="1"/>
  <c r="J10" i="1073"/>
  <c r="D6" i="72"/>
  <c r="J14" i="1073"/>
  <c r="F6" i="72"/>
  <c r="B6" i="72"/>
  <c r="B9" i="72"/>
  <c r="B10" i="72" s="1"/>
  <c r="C16" i="83"/>
  <c r="C17" i="83" s="1"/>
  <c r="G16" i="83"/>
  <c r="W47" i="551"/>
  <c r="W49" i="551" s="1"/>
  <c r="W51" i="551" s="1"/>
  <c r="Q47" i="551"/>
  <c r="Q49" i="551" s="1"/>
  <c r="Q51" i="551" s="1"/>
  <c r="V47" i="551"/>
  <c r="V49" i="551" s="1"/>
  <c r="V51" i="551" s="1"/>
  <c r="Z47" i="551"/>
  <c r="Z49" i="551" s="1"/>
  <c r="Z51" i="551" s="1"/>
  <c r="U47" i="551"/>
  <c r="U49" i="551" s="1"/>
  <c r="U51" i="551" s="1"/>
  <c r="R49" i="551"/>
  <c r="R51" i="551" s="1"/>
  <c r="X47" i="551"/>
  <c r="X49" i="551" s="1"/>
  <c r="X51" i="551" s="1"/>
  <c r="Y47" i="551"/>
  <c r="Y49" i="551" s="1"/>
  <c r="Y51" i="551" s="1"/>
  <c r="T47" i="551"/>
  <c r="T49" i="551" s="1"/>
  <c r="T51" i="551" s="1"/>
  <c r="AA47" i="551"/>
  <c r="AA49" i="551" s="1"/>
  <c r="AA51" i="551" s="1"/>
  <c r="I5" i="72" l="1"/>
  <c r="J16" i="83"/>
  <c r="J17" i="83" s="1"/>
  <c r="K5" i="72"/>
  <c r="C5" i="72"/>
  <c r="D14" i="1073"/>
  <c r="F5" i="72"/>
  <c r="B5" i="72"/>
  <c r="O18" i="1010"/>
  <c r="E7" i="1073"/>
  <c r="F46" i="1010"/>
  <c r="N18" i="1010"/>
  <c r="R18" i="1010"/>
  <c r="F47" i="1010"/>
  <c r="J17" i="1073"/>
  <c r="E6" i="72"/>
  <c r="H6" i="72" s="1"/>
  <c r="D5" i="72"/>
  <c r="L16" i="83"/>
  <c r="G17" i="83"/>
  <c r="I6" i="72"/>
  <c r="H14" i="1073"/>
  <c r="K9" i="72"/>
  <c r="K6" i="72"/>
  <c r="I9" i="72"/>
  <c r="F14" i="1073"/>
  <c r="F10" i="72"/>
  <c r="C9" i="72"/>
  <c r="D8" i="72" l="1"/>
  <c r="D11" i="72" s="1"/>
  <c r="B8" i="72"/>
  <c r="B11" i="72" s="1"/>
  <c r="H13" i="1073"/>
  <c r="K7" i="72"/>
  <c r="C7" i="72"/>
  <c r="C8" i="72"/>
  <c r="B7" i="72"/>
  <c r="D7" i="72"/>
  <c r="I7" i="72"/>
  <c r="E5" i="72"/>
  <c r="L5" i="72" s="1"/>
  <c r="J13" i="1073"/>
  <c r="J15" i="1073" s="1"/>
  <c r="F7" i="72"/>
  <c r="G7" i="1073"/>
  <c r="J6" i="1073"/>
  <c r="L6" i="72"/>
  <c r="G6" i="72"/>
  <c r="J19" i="1073"/>
  <c r="J6" i="72"/>
  <c r="L17" i="83"/>
  <c r="C10" i="72"/>
  <c r="E10" i="72" s="1"/>
  <c r="H10" i="72" s="1"/>
  <c r="E9" i="72"/>
  <c r="L9" i="72" s="1"/>
  <c r="I10" i="72"/>
  <c r="K10" i="72"/>
  <c r="J5" i="72" l="1"/>
  <c r="H5" i="72"/>
  <c r="G5" i="72"/>
  <c r="K8" i="72"/>
  <c r="K11" i="72" s="1"/>
  <c r="E14" i="1073"/>
  <c r="G14" i="1073" s="1"/>
  <c r="E7" i="72"/>
  <c r="G7" i="72" s="1"/>
  <c r="F8" i="72"/>
  <c r="F11" i="72" s="1"/>
  <c r="D13" i="1073"/>
  <c r="D15" i="1073" s="1"/>
  <c r="F13" i="1073"/>
  <c r="F15" i="1073" s="1"/>
  <c r="I8" i="72"/>
  <c r="I11" i="72" s="1"/>
  <c r="G10" i="72"/>
  <c r="C11" i="72"/>
  <c r="E11" i="72" s="1"/>
  <c r="L10" i="72"/>
  <c r="J9" i="72"/>
  <c r="J16" i="1073"/>
  <c r="J18" i="1073" s="1"/>
  <c r="J10" i="72"/>
  <c r="E8" i="72"/>
  <c r="H9" i="72"/>
  <c r="G9" i="72"/>
  <c r="H15" i="1073"/>
  <c r="L8" i="72" l="1"/>
  <c r="H11" i="72"/>
  <c r="I14" i="1073"/>
  <c r="L7" i="72"/>
  <c r="J7" i="72"/>
  <c r="H7" i="72"/>
  <c r="J5" i="1073"/>
  <c r="J8" i="1073" s="1"/>
  <c r="D16" i="83"/>
  <c r="E13" i="1073"/>
  <c r="J8" i="72"/>
  <c r="L11" i="72"/>
  <c r="H8" i="72"/>
  <c r="G8" i="72"/>
  <c r="J11" i="72"/>
  <c r="G11" i="72"/>
  <c r="D17" i="83" l="1"/>
  <c r="F16" i="83"/>
  <c r="K16" i="83"/>
  <c r="E15" i="1073"/>
  <c r="I13" i="1073"/>
  <c r="G13" i="1073"/>
  <c r="H16" i="83" l="1"/>
  <c r="F17" i="83"/>
  <c r="I16" i="83"/>
  <c r="M16" i="83"/>
  <c r="K17" i="83"/>
  <c r="I15" i="1073"/>
  <c r="G15" i="1073"/>
  <c r="H17" i="83" l="1"/>
  <c r="M17" i="83"/>
  <c r="I17" i="83"/>
  <c r="S50" i="551" l="1"/>
  <c r="S19" i="551"/>
  <c r="S53" i="551" s="1"/>
  <c r="S47" i="551" l="1"/>
  <c r="S49" i="551" s="1"/>
  <c r="S51" i="551" s="1"/>
  <c r="J9" i="1073" l="1"/>
  <c r="J20" i="1073"/>
  <c r="J21" i="1073" s="1"/>
  <c r="J11" i="1073"/>
  <c r="J12" i="1073" l="1"/>
  <c r="J22" i="1073" s="1"/>
  <c r="F6" i="76"/>
  <c r="K6" i="77"/>
  <c r="D6" i="77"/>
  <c r="B6" i="77"/>
  <c r="F9" i="76"/>
  <c r="D11" i="73"/>
  <c r="D12" i="73" s="1"/>
  <c r="C6" i="76"/>
  <c r="D6" i="76"/>
  <c r="C10" i="77"/>
  <c r="K6" i="76"/>
  <c r="B6" i="76"/>
  <c r="F10" i="77"/>
  <c r="D10" i="1073"/>
  <c r="L8" i="83"/>
  <c r="D10" i="77"/>
  <c r="F20" i="1073"/>
  <c r="F11" i="73"/>
  <c r="C11" i="73"/>
  <c r="C12" i="73" s="1"/>
  <c r="F12" i="77"/>
  <c r="F13" i="77" s="1"/>
  <c r="F7" i="73"/>
  <c r="D8" i="77"/>
  <c r="B8" i="77"/>
  <c r="F6" i="77"/>
  <c r="D17" i="1073"/>
  <c r="C8" i="77"/>
  <c r="C7" i="73"/>
  <c r="C10" i="76"/>
  <c r="B11" i="73"/>
  <c r="B12" i="73" s="1"/>
  <c r="G8" i="83"/>
  <c r="K7" i="73"/>
  <c r="D7" i="73"/>
  <c r="D12" i="77" l="1"/>
  <c r="D13" i="77" s="1"/>
  <c r="D11" i="1073"/>
  <c r="B10" i="77"/>
  <c r="F8" i="77"/>
  <c r="K8" i="77"/>
  <c r="B7" i="76"/>
  <c r="E6" i="76"/>
  <c r="G6" i="76" s="1"/>
  <c r="C6" i="77"/>
  <c r="B5" i="76"/>
  <c r="B6" i="73"/>
  <c r="I7" i="76"/>
  <c r="D20" i="1073"/>
  <c r="D5" i="77"/>
  <c r="C7" i="76"/>
  <c r="C8" i="73"/>
  <c r="D8" i="83"/>
  <c r="E6" i="83"/>
  <c r="I9" i="77"/>
  <c r="I5" i="77"/>
  <c r="C9" i="76"/>
  <c r="I11" i="73"/>
  <c r="I12" i="73" s="1"/>
  <c r="D7" i="76"/>
  <c r="I5" i="76"/>
  <c r="K5" i="77"/>
  <c r="C8" i="83"/>
  <c r="D9" i="77"/>
  <c r="B9" i="76"/>
  <c r="B10" i="76"/>
  <c r="I8" i="73"/>
  <c r="E8" i="83"/>
  <c r="C6" i="73"/>
  <c r="B9" i="77"/>
  <c r="C9" i="77"/>
  <c r="K8" i="73"/>
  <c r="I6" i="76"/>
  <c r="F9" i="77"/>
  <c r="E9" i="76"/>
  <c r="K7" i="76"/>
  <c r="B7" i="73"/>
  <c r="B5" i="77"/>
  <c r="D8" i="73"/>
  <c r="C5" i="76"/>
  <c r="B9" i="73"/>
  <c r="F8" i="73"/>
  <c r="K9" i="73"/>
  <c r="K9" i="77"/>
  <c r="B8" i="73"/>
  <c r="D9" i="73"/>
  <c r="C5" i="77"/>
  <c r="F9" i="73"/>
  <c r="I9" i="73"/>
  <c r="H10" i="1073"/>
  <c r="K10" i="77"/>
  <c r="I8" i="77"/>
  <c r="I6" i="77"/>
  <c r="F17" i="1073"/>
  <c r="I9" i="76"/>
  <c r="I10" i="76"/>
  <c r="F10" i="1073"/>
  <c r="I10" i="77"/>
  <c r="C12" i="77"/>
  <c r="C13" i="77" s="1"/>
  <c r="I7" i="73"/>
  <c r="H20" i="1073"/>
  <c r="K11" i="73"/>
  <c r="F12" i="73"/>
  <c r="H17" i="1073"/>
  <c r="K9" i="76"/>
  <c r="K10" i="76"/>
  <c r="H11" i="1073"/>
  <c r="K12" i="77"/>
  <c r="K13" i="77" s="1"/>
  <c r="F10" i="76"/>
  <c r="D7" i="83" l="1"/>
  <c r="B12" i="77"/>
  <c r="B13" i="77" s="1"/>
  <c r="D7" i="77"/>
  <c r="K7" i="77"/>
  <c r="L7" i="83"/>
  <c r="F7" i="77"/>
  <c r="G7" i="83"/>
  <c r="B7" i="77"/>
  <c r="C7" i="83"/>
  <c r="I7" i="77"/>
  <c r="J7" i="83"/>
  <c r="G6" i="83"/>
  <c r="J6" i="76"/>
  <c r="L6" i="83"/>
  <c r="L6" i="76"/>
  <c r="L10" i="83"/>
  <c r="D6" i="1073"/>
  <c r="B8" i="76"/>
  <c r="B11" i="76" s="1"/>
  <c r="H6" i="76"/>
  <c r="E6" i="73"/>
  <c r="D6" i="83"/>
  <c r="F9" i="1073"/>
  <c r="C10" i="73"/>
  <c r="C13" i="73" s="1"/>
  <c r="I6" i="73"/>
  <c r="D8" i="76"/>
  <c r="I8" i="76"/>
  <c r="I11" i="76" s="1"/>
  <c r="J13" i="83"/>
  <c r="C10" i="83"/>
  <c r="D5" i="76"/>
  <c r="E9" i="83"/>
  <c r="E13" i="83"/>
  <c r="E14" i="83" s="1"/>
  <c r="E9" i="77"/>
  <c r="J9" i="83"/>
  <c r="E8" i="73"/>
  <c r="H8" i="73" s="1"/>
  <c r="K6" i="73"/>
  <c r="H9" i="76"/>
  <c r="G9" i="76"/>
  <c r="D6" i="73"/>
  <c r="F7" i="76"/>
  <c r="G9" i="83"/>
  <c r="E10" i="76"/>
  <c r="J10" i="76" s="1"/>
  <c r="F5" i="76"/>
  <c r="D9" i="76"/>
  <c r="D10" i="76"/>
  <c r="E17" i="1073"/>
  <c r="I17" i="1073" s="1"/>
  <c r="F5" i="77"/>
  <c r="F11" i="77" s="1"/>
  <c r="F14" i="77" s="1"/>
  <c r="E7" i="83"/>
  <c r="J9" i="76"/>
  <c r="I10" i="73"/>
  <c r="I13" i="73" s="1"/>
  <c r="C7" i="77"/>
  <c r="L9" i="76"/>
  <c r="C9" i="83"/>
  <c r="F11" i="1073"/>
  <c r="I12" i="77"/>
  <c r="I13" i="77" s="1"/>
  <c r="C6" i="83"/>
  <c r="K5" i="76"/>
  <c r="L9" i="83"/>
  <c r="D11" i="77"/>
  <c r="D14" i="77" s="1"/>
  <c r="F6" i="73"/>
  <c r="F10" i="73" s="1"/>
  <c r="F13" i="73" s="1"/>
  <c r="C9" i="73"/>
  <c r="D9" i="83"/>
  <c r="J8" i="83"/>
  <c r="K12" i="73"/>
  <c r="E11" i="1073"/>
  <c r="E12" i="77"/>
  <c r="C11" i="77" l="1"/>
  <c r="C14" i="77" s="1"/>
  <c r="E6" i="77"/>
  <c r="J6" i="77" s="1"/>
  <c r="F7" i="83"/>
  <c r="I7" i="83" s="1"/>
  <c r="D16" i="1073"/>
  <c r="D18" i="1073" s="1"/>
  <c r="E7" i="76"/>
  <c r="G7" i="76" s="1"/>
  <c r="L6" i="73"/>
  <c r="E10" i="77"/>
  <c r="G10" i="77" s="1"/>
  <c r="L13" i="83"/>
  <c r="L14" i="83" s="1"/>
  <c r="E5" i="83"/>
  <c r="J6" i="73"/>
  <c r="E10" i="1073"/>
  <c r="G10" i="1073" s="1"/>
  <c r="D5" i="1073"/>
  <c r="D8" i="1073" s="1"/>
  <c r="C5" i="83"/>
  <c r="J8" i="73"/>
  <c r="G8" i="73"/>
  <c r="L8" i="73"/>
  <c r="H10" i="76"/>
  <c r="F6" i="83"/>
  <c r="E9" i="73"/>
  <c r="H9" i="73" s="1"/>
  <c r="D11" i="76"/>
  <c r="H9" i="1073"/>
  <c r="H12" i="1073" s="1"/>
  <c r="K11" i="77"/>
  <c r="K14" i="77" s="1"/>
  <c r="E7" i="73"/>
  <c r="J7" i="73" s="1"/>
  <c r="F19" i="1073"/>
  <c r="F21" i="1073" s="1"/>
  <c r="L10" i="76"/>
  <c r="I11" i="77"/>
  <c r="I14" i="77" s="1"/>
  <c r="G10" i="76"/>
  <c r="G17" i="1073"/>
  <c r="E5" i="77"/>
  <c r="L5" i="77" s="1"/>
  <c r="E7" i="77"/>
  <c r="J7" i="77" s="1"/>
  <c r="H19" i="1073"/>
  <c r="H21" i="1073" s="1"/>
  <c r="K10" i="73"/>
  <c r="K13" i="73" s="1"/>
  <c r="E8" i="77"/>
  <c r="J8" i="77" s="1"/>
  <c r="J10" i="83"/>
  <c r="G6" i="73"/>
  <c r="F16" i="1073"/>
  <c r="F18" i="1073" s="1"/>
  <c r="E10" i="83"/>
  <c r="E19" i="1073"/>
  <c r="K8" i="76"/>
  <c r="K11" i="76" s="1"/>
  <c r="H16" i="1073"/>
  <c r="H18" i="1073" s="1"/>
  <c r="L5" i="83"/>
  <c r="D10" i="83"/>
  <c r="D13" i="83"/>
  <c r="D14" i="83" s="1"/>
  <c r="G11" i="1073"/>
  <c r="C13" i="83"/>
  <c r="C14" i="83" s="1"/>
  <c r="E20" i="1073"/>
  <c r="E11" i="73"/>
  <c r="H6" i="73"/>
  <c r="D10" i="73"/>
  <c r="D13" i="73" s="1"/>
  <c r="F9" i="83"/>
  <c r="I9" i="83" s="1"/>
  <c r="D9" i="1073"/>
  <c r="D12" i="1073" s="1"/>
  <c r="B11" i="77"/>
  <c r="B14" i="77" s="1"/>
  <c r="C8" i="76"/>
  <c r="C11" i="76" s="1"/>
  <c r="F8" i="76"/>
  <c r="G10" i="83"/>
  <c r="G13" i="83"/>
  <c r="G14" i="83" s="1"/>
  <c r="E5" i="76"/>
  <c r="H6" i="1073"/>
  <c r="D19" i="1073"/>
  <c r="D21" i="1073" s="1"/>
  <c r="B10" i="73"/>
  <c r="B13" i="73" s="1"/>
  <c r="G5" i="83"/>
  <c r="H9" i="77"/>
  <c r="G9" i="77"/>
  <c r="J9" i="77"/>
  <c r="L9" i="77"/>
  <c r="H6" i="77"/>
  <c r="G6" i="77"/>
  <c r="H12" i="77"/>
  <c r="E13" i="77"/>
  <c r="H13" i="77" s="1"/>
  <c r="F6" i="1073"/>
  <c r="J6" i="83"/>
  <c r="I11" i="1073"/>
  <c r="F12" i="1073"/>
  <c r="J14" i="83"/>
  <c r="L6" i="77" l="1"/>
  <c r="L7" i="76"/>
  <c r="J7" i="76"/>
  <c r="H7" i="76"/>
  <c r="H10" i="77"/>
  <c r="L7" i="77"/>
  <c r="G7" i="77"/>
  <c r="E10" i="73"/>
  <c r="J10" i="73" s="1"/>
  <c r="H7" i="77"/>
  <c r="J10" i="77"/>
  <c r="L10" i="77"/>
  <c r="J9" i="73"/>
  <c r="I10" i="1073"/>
  <c r="E11" i="83"/>
  <c r="E12" i="83" s="1"/>
  <c r="E15" i="83" s="1"/>
  <c r="E18" i="83" s="1"/>
  <c r="G9" i="73"/>
  <c r="L9" i="73"/>
  <c r="C11" i="83"/>
  <c r="C12" i="83" s="1"/>
  <c r="C15" i="83" s="1"/>
  <c r="C18" i="83" s="1"/>
  <c r="L7" i="73"/>
  <c r="G7" i="73"/>
  <c r="H7" i="73"/>
  <c r="E9" i="1073"/>
  <c r="E12" i="1073" s="1"/>
  <c r="I12" i="1073" s="1"/>
  <c r="E11" i="77"/>
  <c r="J11" i="77" s="1"/>
  <c r="E21" i="1073"/>
  <c r="I21" i="1073" s="1"/>
  <c r="G5" i="77"/>
  <c r="J5" i="77"/>
  <c r="H5" i="77"/>
  <c r="G8" i="77"/>
  <c r="F8" i="83"/>
  <c r="I8" i="83" s="1"/>
  <c r="L8" i="77"/>
  <c r="H8" i="77"/>
  <c r="K7" i="83"/>
  <c r="M7" i="83"/>
  <c r="H7" i="83"/>
  <c r="K9" i="83"/>
  <c r="D5" i="83"/>
  <c r="M9" i="83"/>
  <c r="H9" i="83"/>
  <c r="L11" i="83"/>
  <c r="L12" i="83" s="1"/>
  <c r="L15" i="83" s="1"/>
  <c r="F13" i="83"/>
  <c r="K13" i="83" s="1"/>
  <c r="F10" i="83"/>
  <c r="K10" i="83" s="1"/>
  <c r="H11" i="73"/>
  <c r="G11" i="73"/>
  <c r="E12" i="73"/>
  <c r="J11" i="73"/>
  <c r="L11" i="73"/>
  <c r="G20" i="1073"/>
  <c r="I20" i="1073"/>
  <c r="H5" i="76"/>
  <c r="J5" i="76"/>
  <c r="F11" i="76"/>
  <c r="G5" i="76"/>
  <c r="L5" i="76"/>
  <c r="D22" i="1073"/>
  <c r="E16" i="1073"/>
  <c r="E8" i="76"/>
  <c r="K6" i="83"/>
  <c r="G19" i="1073"/>
  <c r="I6" i="83"/>
  <c r="H6" i="83"/>
  <c r="M6" i="83"/>
  <c r="G11" i="83"/>
  <c r="I19" i="1073"/>
  <c r="H5" i="1073"/>
  <c r="D11" i="83"/>
  <c r="J5" i="83"/>
  <c r="E14" i="77" l="1"/>
  <c r="J14" i="77" s="1"/>
  <c r="G10" i="73"/>
  <c r="L10" i="73"/>
  <c r="H10" i="73"/>
  <c r="E13" i="73"/>
  <c r="G13" i="73" s="1"/>
  <c r="G12" i="1073"/>
  <c r="I9" i="1073"/>
  <c r="L11" i="77"/>
  <c r="G11" i="77"/>
  <c r="H11" i="77"/>
  <c r="G9" i="1073"/>
  <c r="G21" i="1073"/>
  <c r="E6" i="1073"/>
  <c r="I6" i="1073" s="1"/>
  <c r="D12" i="83"/>
  <c r="D15" i="83" s="1"/>
  <c r="D18" i="83" s="1"/>
  <c r="H8" i="83"/>
  <c r="M8" i="83"/>
  <c r="K8" i="83"/>
  <c r="F5" i="83"/>
  <c r="M5" i="83" s="1"/>
  <c r="F11" i="83"/>
  <c r="M11" i="83" s="1"/>
  <c r="H13" i="83"/>
  <c r="M13" i="83"/>
  <c r="F14" i="83"/>
  <c r="M14" i="83" s="1"/>
  <c r="I13" i="83"/>
  <c r="I10" i="83"/>
  <c r="M10" i="83"/>
  <c r="H10" i="83"/>
  <c r="J12" i="73"/>
  <c r="G12" i="73"/>
  <c r="H12" i="73"/>
  <c r="L12" i="73"/>
  <c r="E18" i="1073"/>
  <c r="G16" i="1073"/>
  <c r="I16" i="1073"/>
  <c r="H8" i="76"/>
  <c r="J8" i="76"/>
  <c r="E11" i="76"/>
  <c r="L8" i="76"/>
  <c r="G8" i="76"/>
  <c r="F5" i="1073"/>
  <c r="H8" i="1073"/>
  <c r="E5" i="1073"/>
  <c r="G12" i="83"/>
  <c r="J11" i="83"/>
  <c r="L18" i="83"/>
  <c r="H14" i="77" l="1"/>
  <c r="L13" i="73"/>
  <c r="H13" i="73"/>
  <c r="L14" i="77"/>
  <c r="G14" i="77"/>
  <c r="J13" i="73"/>
  <c r="G6" i="1073"/>
  <c r="E8" i="1073"/>
  <c r="E22" i="1073" s="1"/>
  <c r="K14" i="83"/>
  <c r="H14" i="83"/>
  <c r="I14" i="83"/>
  <c r="K11" i="83"/>
  <c r="I11" i="83"/>
  <c r="H11" i="83"/>
  <c r="K5" i="83"/>
  <c r="I5" i="83"/>
  <c r="H5" i="83"/>
  <c r="F12" i="83"/>
  <c r="M12" i="83" s="1"/>
  <c r="G11" i="76"/>
  <c r="J11" i="76"/>
  <c r="H11" i="76"/>
  <c r="L11" i="76"/>
  <c r="G18" i="1073"/>
  <c r="I18" i="1073"/>
  <c r="G5" i="1073"/>
  <c r="F8" i="1073"/>
  <c r="G15" i="83"/>
  <c r="H22" i="1073"/>
  <c r="J12" i="83"/>
  <c r="I5" i="1073"/>
  <c r="I12" i="83" l="1"/>
  <c r="I8" i="1073"/>
  <c r="I22" i="1073"/>
  <c r="F15" i="83"/>
  <c r="I15" i="83" s="1"/>
  <c r="H12" i="83"/>
  <c r="G18" i="83"/>
  <c r="K12" i="83"/>
  <c r="J15" i="83"/>
  <c r="G8" i="1073"/>
  <c r="F22" i="1073"/>
  <c r="G22" i="1073" s="1"/>
  <c r="H15" i="83" l="1"/>
  <c r="M15" i="83"/>
  <c r="F18" i="83"/>
  <c r="M18" i="83" s="1"/>
  <c r="K15" i="83"/>
  <c r="J18" i="83"/>
  <c r="I18" i="83" l="1"/>
  <c r="H18" i="83"/>
  <c r="K18" i="83"/>
</calcChain>
</file>

<file path=xl/sharedStrings.xml><?xml version="1.0" encoding="utf-8"?>
<sst xmlns="http://schemas.openxmlformats.org/spreadsheetml/2006/main" count="2499" uniqueCount="550">
  <si>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</si>
  <si>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</si>
  <si>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</si>
  <si>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</si>
  <si>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</si>
  <si>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</si>
  <si>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</si>
  <si>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</si>
  <si>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</si>
  <si>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</si>
  <si>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</si>
  <si>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</si>
  <si>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</si>
  <si>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</si>
  <si>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</si>
  <si>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</si>
  <si>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</si>
  <si>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</si>
  <si>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</si>
  <si>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</si>
  <si>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</si>
  <si>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</si>
  <si>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</si>
  <si>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</si>
  <si>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</si>
  <si>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</si>
  <si>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</si>
  <si>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</si>
  <si>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</si>
  <si>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</si>
  <si>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</si>
  <si>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</si>
  <si>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</si>
  <si>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</si>
  <si>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</si>
  <si>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</si>
  <si>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</si>
  <si>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</si>
  <si>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</si>
  <si>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</si>
  <si>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</si>
  <si>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</si>
  <si>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</si>
  <si>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</si>
  <si>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</si>
  <si>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</si>
  <si>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</si>
  <si>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</si>
  <si>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</si>
  <si>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</si>
  <si>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</si>
  <si>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</si>
  <si>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</si>
  <si>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</si>
  <si>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</si>
  <si>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</si>
  <si>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</si>
  <si>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</si>
  <si>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</si>
  <si>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</si>
  <si>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</si>
  <si>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</si>
  <si>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</si>
  <si>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</si>
  <si>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</si>
  <si>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</si>
  <si>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</si>
  <si>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</si>
  <si>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</si>
  <si>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</si>
  <si>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</si>
  <si>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</si>
  <si>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</si>
  <si>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</si>
  <si>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</si>
  <si>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</si>
  <si>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</si>
  <si>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</si>
  <si>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</si>
  <si>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</si>
  <si>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</si>
  <si>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</si>
  <si>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</si>
  <si>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</si>
  <si>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</si>
  <si>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</si>
  <si>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</si>
  <si>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</si>
  <si>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</si>
  <si>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</si>
  <si>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</si>
  <si>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</si>
  <si>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</si>
  <si>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</si>
  <si>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</si>
  <si>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</si>
  <si>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</si>
  <si>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</si>
  <si>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</si>
  <si>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</si>
  <si>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</si>
  <si>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</si>
  <si>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</si>
  <si>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</si>
  <si>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</si>
  <si>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</si>
  <si>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</si>
  <si>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</si>
  <si>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</si>
  <si>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</si>
  <si>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</si>
  <si>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</si>
  <si>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</si>
  <si>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</si>
  <si>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</si>
  <si>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</si>
  <si>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</si>
  <si>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</si>
  <si>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</si>
  <si>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</si>
  <si>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</si>
  <si>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</si>
  <si>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</si>
  <si>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</si>
  <si>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</si>
  <si>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</si>
  <si>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</si>
  <si>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</si>
  <si>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</si>
  <si>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</si>
  <si>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</si>
  <si>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</si>
  <si>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</si>
  <si>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</si>
  <si>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</si>
  <si>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</si>
  <si>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</si>
  <si>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</si>
  <si>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</si>
  <si>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</si>
  <si>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</si>
  <si>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</si>
  <si>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</si>
  <si>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</si>
  <si>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</si>
  <si>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</si>
  <si>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</si>
  <si>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</si>
  <si>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</si>
  <si>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</si>
  <si>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</si>
  <si>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</si>
  <si>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</si>
  <si>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</si>
  <si>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</si>
  <si>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</si>
  <si>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</si>
  <si>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</si>
  <si>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</si>
  <si>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</si>
  <si>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</si>
  <si>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</si>
  <si>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</si>
  <si>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</si>
  <si>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</si>
  <si>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</si>
  <si>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</si>
  <si>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</si>
  <si>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</si>
  <si>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</si>
  <si>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</si>
  <si>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</si>
  <si>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</si>
  <si>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</si>
  <si>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</si>
  <si>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</si>
  <si>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</si>
  <si>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</si>
  <si>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</si>
  <si>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</si>
  <si>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</si>
  <si>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</si>
  <si>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</si>
  <si>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</si>
  <si>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</si>
  <si>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</si>
  <si>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</si>
  <si>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</si>
  <si>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</si>
  <si>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</si>
  <si>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</si>
  <si>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</si>
  <si>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</si>
  <si>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</si>
  <si>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</si>
  <si>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</si>
  <si>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</si>
  <si>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</si>
  <si>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</si>
  <si>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</si>
  <si>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</si>
  <si>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</si>
  <si>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</si>
  <si>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</si>
  <si>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</si>
  <si>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</si>
  <si>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</si>
  <si>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</si>
  <si>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</si>
  <si>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</si>
  <si>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</si>
  <si>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</si>
  <si>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</si>
  <si>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</si>
  <si>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</si>
  <si>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</si>
  <si>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</si>
  <si>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</si>
  <si>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</si>
  <si>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</si>
  <si>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</si>
  <si>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</si>
  <si>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</si>
  <si>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</si>
  <si>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</si>
  <si>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</si>
  <si>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</si>
  <si>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</si>
  <si>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</si>
  <si>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</si>
  <si>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</si>
  <si>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SECRETARÍA GENERAL</t>
  </si>
  <si>
    <t>DIRECCIÓN DE LA AUTORIDAD NACIONAL DE CONSULTA PREVIA</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</si>
  <si>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</si>
  <si>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</si>
  <si>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</si>
  <si>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</si>
  <si>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</si>
  <si>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</si>
  <si>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</si>
  <si>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</si>
  <si>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</si>
  <si>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</si>
  <si>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</si>
  <si>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</si>
  <si>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</si>
  <si>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</si>
  <si>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</si>
  <si>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</si>
  <si>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</si>
  <si>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</si>
  <si>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</si>
  <si>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</si>
  <si>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</si>
  <si>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</si>
  <si>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</si>
  <si>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</si>
  <si>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</si>
  <si>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</si>
  <si>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</si>
  <si>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</si>
  <si>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</si>
  <si>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</si>
  <si>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</si>
  <si>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</si>
  <si>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</si>
  <si>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</si>
  <si>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</si>
  <si>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</si>
  <si>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</si>
  <si>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</si>
  <si>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</si>
  <si>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</si>
  <si>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</si>
  <si>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</si>
  <si>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</si>
  <si>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</si>
  <si>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</si>
  <si>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</si>
  <si>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</si>
  <si>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</si>
  <si>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</si>
  <si>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</si>
  <si>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</si>
  <si>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</si>
  <si>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</si>
  <si>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</si>
  <si>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</si>
  <si>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</si>
  <si>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</si>
  <si>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</si>
  <si>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</si>
  <si>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</si>
  <si>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</si>
  <si>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</si>
  <si>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</si>
  <si>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</si>
  <si>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</si>
  <si>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</si>
  <si>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</si>
  <si>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</si>
  <si>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</si>
  <si>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</si>
  <si>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</si>
  <si>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</si>
  <si>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</si>
  <si>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</si>
  <si>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</si>
  <si>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</si>
  <si>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</si>
  <si>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</si>
  <si>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</si>
  <si>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</si>
  <si>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</si>
  <si>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</si>
  <si>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</si>
  <si>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</si>
  <si>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</si>
  <si>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</si>
  <si>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</si>
  <si>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</si>
  <si>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</si>
  <si>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</si>
  <si>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</si>
  <si>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</si>
  <si>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</si>
  <si>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</si>
  <si>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ASESORA DE PLANEACIÓN</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</si>
  <si>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</si>
  <si>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</si>
  <si>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</si>
  <si>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</si>
  <si>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</si>
  <si>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</si>
  <si>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</si>
  <si>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</si>
  <si>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</si>
  <si>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</si>
  <si>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</si>
  <si>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</si>
  <si>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</si>
  <si>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</si>
  <si>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</si>
  <si>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</si>
  <si>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</si>
  <si>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</si>
  <si>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</si>
  <si>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</si>
  <si>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</si>
  <si>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</si>
  <si>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</si>
  <si>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</si>
  <si>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</si>
  <si>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</si>
  <si>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</si>
  <si>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</si>
  <si>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</si>
  <si>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</si>
  <si>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</si>
  <si>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</si>
  <si>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</si>
  <si>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</si>
  <si>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</si>
  <si>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</si>
  <si>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</si>
  <si>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</si>
  <si>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A-03-03-04-062</t>
  </si>
  <si>
    <t>062</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</si>
  <si>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</si>
  <si>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</si>
  <si>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</si>
  <si>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</si>
  <si>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</si>
  <si>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</si>
  <si>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</si>
  <si>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</si>
  <si>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</si>
  <si>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</si>
  <si>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</si>
  <si>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</si>
  <si>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</si>
  <si>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</si>
  <si>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</si>
  <si>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</si>
  <si>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</si>
  <si>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</si>
  <si>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</si>
  <si>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</si>
  <si>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 xml:space="preserve">  %  OBLI.</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</si>
  <si>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</si>
  <si>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</si>
  <si>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</si>
  <si>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</si>
  <si>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</si>
  <si>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</si>
  <si>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</si>
  <si>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</si>
  <si>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</si>
  <si>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</si>
  <si>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</si>
  <si>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</si>
  <si>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</si>
  <si>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</si>
  <si>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</si>
  <si>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</si>
  <si>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</si>
  <si>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</si>
  <si>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</si>
  <si>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</si>
  <si>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</si>
  <si>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</si>
  <si>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</si>
  <si>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</si>
  <si>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</si>
  <si>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</si>
  <si>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</si>
  <si>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</si>
  <si>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</si>
  <si>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</si>
  <si>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</si>
  <si>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</si>
  <si>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</si>
  <si>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</si>
  <si>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</si>
  <si>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</si>
  <si>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</si>
  <si>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</si>
  <si>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</si>
  <si>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</si>
  <si>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</si>
  <si>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</si>
  <si>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</si>
  <si>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</si>
  <si>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</si>
  <si>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</si>
  <si>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</si>
  <si>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</si>
  <si>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</si>
  <si>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</si>
  <si>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</si>
  <si>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</si>
  <si>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</si>
  <si>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</si>
  <si>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</si>
  <si>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</si>
  <si>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</si>
  <si>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</si>
  <si>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</si>
  <si>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</si>
  <si>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</si>
  <si>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</si>
  <si>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</si>
  <si>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</si>
  <si>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</si>
  <si>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</si>
  <si>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</si>
  <si>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</si>
  <si>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</si>
  <si>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</si>
  <si>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</si>
  <si>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</si>
  <si>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</si>
  <si>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</si>
  <si>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</si>
  <si>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</si>
  <si>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</si>
  <si>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</si>
  <si>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</si>
  <si>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</si>
  <si>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</si>
  <si>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</si>
  <si>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</si>
  <si>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</si>
  <si>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</si>
  <si>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</si>
  <si>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</si>
  <si>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</si>
  <si>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SUBDIRECCIÓN ADMINISTRATIVA Y FINANCIERA</t>
  </si>
  <si>
    <t>Grupo de Paz</t>
  </si>
  <si>
    <t>FORTALECIMIENTO DE LOS SISTEMAS DE GOBIERNO PROPIO DE LOS PUEBLOS Y COMUNIDADES INDÍGENAS DE LOS PASTOS Y QUILLACINGAS DEL DEPARTAMENTO DE   NARIÑO</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</si>
  <si>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</si>
  <si>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</si>
  <si>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</si>
  <si>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</si>
  <si>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</si>
  <si>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</si>
  <si>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</si>
  <si>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</si>
  <si>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</si>
  <si>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</si>
  <si>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</si>
  <si>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</si>
  <si>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</si>
  <si>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</si>
  <si>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</si>
  <si>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</si>
  <si>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</si>
  <si>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</si>
  <si>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</si>
  <si>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</si>
  <si>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</si>
  <si>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</si>
  <si>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</si>
  <si>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</si>
  <si>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</si>
  <si>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DIRECCION JURÍDICA</t>
  </si>
  <si>
    <t>Direccion Jurídica</t>
  </si>
  <si>
    <t>REDUCIDO</t>
  </si>
  <si>
    <t>C-3701-1000-44-701020</t>
  </si>
  <si>
    <t>IMPLEMENTACIÓN DE ESTRATEGIAS PARA EL FORTALECIMIENTO DE LA CULTURA DE PAZ ESTABLE Y DURADERA EN LOS TERRITORIOS DE LOS PUEBLOS Y COMUNIDADES NEGRAS A NIVEL NACIONAL.</t>
  </si>
  <si>
    <t>TOTAL INVERSIÓN</t>
  </si>
  <si>
    <t>TOTAL DEPENDENCIA</t>
  </si>
  <si>
    <t>2. SEGURIDAD HUMANA Y JUSTICIA SOCIAL / A. PREVENCIÓN Y PROTECCIÓN PARA POBLACIONES VULNERABLES DESDE UN ENFOQUE DIFERENCIAL, COLECTIVO E INDIVIDUAL</t>
  </si>
  <si>
    <t>Grupo Interno de Trabajo de Enfoque de Genero y Diversidad</t>
  </si>
  <si>
    <t>APROPIACIÓN DESPUÈS DE BLOQUEO</t>
  </si>
  <si>
    <t>APLAZAMIENTO</t>
  </si>
  <si>
    <t>APROPIACIÓN DESPUÉS DE APLAZAMIENTO</t>
  </si>
  <si>
    <t>ARTICULACIÓN PLAN NACIONAL DE DESARROLLO -PND</t>
  </si>
  <si>
    <t>GRUPO INTERNO DE TRABAJO DE ENFOQUE DE GÉNERO Y DIVERSIDAD</t>
  </si>
  <si>
    <t>DIRECCIÓN DE ASUNTOS LEGISLATIVOS</t>
  </si>
  <si>
    <t>OFICINA DE INFORMACIÓN  PÚBLICA DEL  INTERIOR</t>
  </si>
  <si>
    <t>VICEMINISTERIO PARA EL DIÁLOGO SOCIAL Y LOS DERECHOS HUMANOS</t>
  </si>
  <si>
    <t>Viceministerio para el Diálogo Social y los Derechos Humanos</t>
  </si>
  <si>
    <t xml:space="preserve">  DESPACHO DEL VICEMINISTRO PARA EL DIÁLOGO SOCIAL Y LOS DERECHOS HUMANOS</t>
  </si>
  <si>
    <t>GRUPO EQUIPO DE PAZ</t>
  </si>
  <si>
    <t>GRUPO DE ARTICULACIÓN INTERNA PARA LA POLÍTICA DE VÍCTIMAS DEL CONFLICTO ARMADO</t>
  </si>
  <si>
    <t>C-3701-1000-43-600044</t>
  </si>
  <si>
    <t>C-3701-1000-47-600044</t>
  </si>
  <si>
    <t>C-3701-1000-48-20106A</t>
  </si>
  <si>
    <t>C-3701-1000-49-20106A</t>
  </si>
  <si>
    <t>C-3701-1000-50-53106B</t>
  </si>
  <si>
    <t>C-3702-1000-19-20106A</t>
  </si>
  <si>
    <t>6. PAZ TOTAL E INTEGRAL / 4. LA CULTURA DE PAZ EN LA COTIDIANIDAD DE LAS POBLACIONES Y TERRITORIOS</t>
  </si>
  <si>
    <t>5. CONVERGENCIA REGIONAL / B. EFECTIVIDAD DE LOS DISPOSITIVOS DE PARTICIPACIÓN CIUDADANA, POLÍTICA Y ELECTORAL</t>
  </si>
  <si>
    <t>7. ACTORES DIFERENCIALES PARA EL CAMBIO / 5. COLOMBIA POTENCIA MUNDIAL DE LA VIDA A PARTIR DE LA NO REPETICIÓN - [PREVIO CONCEPTO  DNP]</t>
  </si>
  <si>
    <t>IMPLEMENTACIÓN DE ESTRATEGIAS PARA DAR CUMPLIMIENTO Y CONTINUIDAD A LOS ACUERDOS DERIVADOS DE LOS DIÁLOGOS SOCIALES REALIZADOS CON LAS COMUNIDADES NEGRAS Y AFROCOLOMBIANA COMO APORTE A LA CONSTRUCCIÓN DE LA PAZ TOTAL EN LOS DEPARTAMENTOS DE CAUCA, CHOCÓ, NARIÑO, VALLE DEL CAUCA</t>
  </si>
  <si>
    <t xml:space="preserve">FORTALECIMIENTO DEL SISTEMA INTEGRADO DE GESTIÓN DEL MINISTERIO DEL INTERIOR EN EL TERRITORIO  NACIONAL </t>
  </si>
  <si>
    <t>FORTALECIMIENTO DE LOS MECANISMOS PARA LA PROTECCIÓN Y GARANTÍA DE LOS DERECHOS DE LAS COMUNIDADES NEGRAS, AFROCOLOMBIANAS, RAIZALES Y PALENQUERAS, ASÍ COMO EL FOMENTO DEL DESARROLLO ECONÓMICO Y SOCIAL EN EL MARCO DE LA IMPLEMENTACIÓN DE LA LEY 70</t>
  </si>
  <si>
    <t xml:space="preserve">5. CONVERGENCIA REGIONAL/ 8 ENTIDADES PUBLICAS TERRITORIALES Y NACIONALES FORTALECIDAS </t>
  </si>
  <si>
    <t>FORTALECIMIENTO TERRITORIAL PARA LA GARANTÍA, PROMOCIÓN Y GOCE DE LOS DERECHOS HUMANOS. NACIONAL</t>
  </si>
  <si>
    <t>FORTALECIMIENTO DE LA POLITICA PUBLICA DE PREVENCION DE VIOLACIONES A LOS DERECHOS A LA VIDA,INTEGRIDAD,LIBERTAD Y SEGURIDAD DE PERSONAS,GRUPOS Y COMUNIDADES EN COLOMBIA. NACIONAL</t>
  </si>
  <si>
    <t xml:space="preserve">FORTALECIMIENTO DE LOS GOBIERNOS PROPIOS, SISTEMAS ORGANIZATIVOS Y AUTOSOSTENIBILIDAD DE LAS COMUNIDADES NEGRAS, AFROCOLOMBIANAS, RAIZALES Y PALENQUERAS
</t>
  </si>
  <si>
    <t>FORTALECIMIENTO DE LOS PROCESOS DE GOBIERNO PROPIO DE LAS COMUNIDADES INDÍGENAS EN EL DEPARTAMENTO DEL  CAUCA</t>
  </si>
  <si>
    <t>FORTALECIMIENTO DE LOS SISTEMAS DE GOBIERNO PROPIO Y EN LOS PROCESOS ORGANIZATIVOS DE LOS PUEBLOS Y COMUNIDADES INDÍGENAS A NIVEL   NACIONAL</t>
  </si>
  <si>
    <t>FORTALECIMIENTO DE LA PARTICIPACIÓN DE LAS MUJERES INDÍGENAS EN ESPACIOS DE DIÁLOGO A NIVEL NACIONAL</t>
  </si>
  <si>
    <t>FORTALECIMIENTO DE LOS MECANISMOS DE PROTECCIÓN DE LA GUARDIA INDÍGENA EN EL TERRITORIO NACIONAL</t>
  </si>
  <si>
    <t>5. CONVERGENCIA REGIONAL / A. CONDICIONES Y CAPACIDADES</t>
  </si>
  <si>
    <t>7. ACTORES DIFERENCIALES PARA EL CAMBIO / 3. FORTALECIMIENTO DE LA INSTITUCIONALIDAD - [PREVIO CONCEPTO DNP]</t>
  </si>
  <si>
    <t xml:space="preserve"> IMPLEMENTACIÓN DE ACCIONES POR PARTE DEL MINISTERIO DEL INTERIOR PARA FORTALECER LA ESTRUCTURA ORGANIZATIVA DE LAS KUMPAÑY RROM A NIVEL  NACIONAL</t>
  </si>
  <si>
    <t xml:space="preserve"> Ejecución vigencia 2026. 31 de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</si>
</sst>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80" formatCode="[$$-240A]\ #,##0"/>
    <numFmt numFmtId="181" formatCode="_-* #,##0.000_-;\-* #,##0.000_-;_-* &quot;-&quot;??_-;_-@_-"/>
    <numFmt numFmtId="182" formatCode="_-&quot;$&quot;* #,##0_-;\-&quot;$&quot;* #,##0_-;_-&quot;$&quot;* &quot;-&quot;??_-;_-@_-"/>
    <numFmt numFmtId="183" formatCode="00"/>
    <numFmt numFmtId="184" formatCode="000"/>
    <numFmt numFmtId="185" formatCode="[$-1240A]&quot;$&quot;\ #,##0.00;\-&quot;$&quot;\ #,##0.00"/>
    <numFmt numFmtId="188" formatCode="[$-1240A]&quot;$&quot;\ #,##0;\-&quot;$&quot;\ #,##0"/>
    <numFmt numFmtId="192" formatCode="dd/mm/yyyy;@"/>
  </numFmts>
  <fonts count="19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
      <sz val="8"/>
      <color rgb="FF000000"/>
      <name val="Times New Roman"/>
      <family val="1"/>
    </font>
    <font>
      <sz val="10"/>
      <name val="Gill Sans MT"/>
      <family val="2"/>
    </font>
  </fonts>
  <fills count="6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0070C0"/>
        <bgColor indexed="64"/>
      </patternFill>
    </fill>
    <fill>
      <patternFill patternType="solid">
        <fgColor rgb="FFFF0000"/>
        <bgColor indexed="64"/>
      </patternFill>
    </fill>
    <fill>
      <patternFill patternType="solid">
        <fgColor theme="3" tint="0.59999389629810485"/>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8">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70" fontId="42" fillId="0" borderId="0" applyFont="0" applyFill="0" applyBorder="0" applyAlignment="0" applyProtection="0"/>
    <xf numFmtId="0" fontId="40" fillId="0" borderId="0"/>
    <xf numFmtId="41" fontId="42" fillId="0" borderId="0" applyFont="0" applyFill="0" applyBorder="0" applyAlignment="0" applyProtection="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7"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8" fontId="36" fillId="0" borderId="0" applyFont="0" applyFill="0" applyBorder="0" applyAlignment="0" applyProtection="0"/>
    <xf numFmtId="0" fontId="36" fillId="0" borderId="0"/>
    <xf numFmtId="0" fontId="49" fillId="0" borderId="0"/>
    <xf numFmtId="0" fontId="35" fillId="0" borderId="0"/>
    <xf numFmtId="168"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9" fontId="42" fillId="0" borderId="0" applyFont="0" applyFill="0" applyBorder="0" applyAlignment="0" applyProtection="0"/>
    <xf numFmtId="0" fontId="29" fillId="0" borderId="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8" fontId="27" fillId="0" borderId="0" applyFont="0" applyFill="0" applyBorder="0" applyAlignment="0" applyProtection="0"/>
    <xf numFmtId="0" fontId="27"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0" borderId="66" applyNumberFormat="0" applyFill="0" applyAlignment="0" applyProtection="0"/>
    <xf numFmtId="0" fontId="82" fillId="0" borderId="67" applyNumberFormat="0" applyFill="0" applyAlignment="0" applyProtection="0"/>
    <xf numFmtId="0" fontId="82" fillId="0" borderId="0" applyNumberFormat="0" applyFill="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0" applyNumberFormat="0" applyBorder="0" applyAlignment="0" applyProtection="0"/>
    <xf numFmtId="0" fontId="86" fillId="11" borderId="68" applyNumberFormat="0" applyAlignment="0" applyProtection="0"/>
    <xf numFmtId="0" fontId="87" fillId="12" borderId="69" applyNumberFormat="0" applyAlignment="0" applyProtection="0"/>
    <xf numFmtId="0" fontId="88" fillId="12" borderId="68" applyNumberFormat="0" applyAlignment="0" applyProtection="0"/>
    <xf numFmtId="0" fontId="89" fillId="0" borderId="70" applyNumberFormat="0" applyFill="0" applyAlignment="0" applyProtection="0"/>
    <xf numFmtId="0" fontId="90" fillId="13" borderId="71" applyNumberFormat="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73" applyNumberFormat="0" applyFill="0" applyAlignment="0" applyProtection="0"/>
    <xf numFmtId="0" fontId="9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4"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4"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3" fontId="95" fillId="0" borderId="0" applyFill="0">
      <alignment horizontal="center" vertical="center" wrapText="1"/>
    </xf>
    <xf numFmtId="184" fontId="95" fillId="39" borderId="0" applyFill="0" applyProtection="0">
      <alignment horizontal="center" vertical="center"/>
    </xf>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72"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8"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8"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6" fillId="0" borderId="0"/>
    <xf numFmtId="170" fontId="49" fillId="0" borderId="0" applyFont="0" applyFill="0" applyBorder="0" applyAlignment="0" applyProtection="0"/>
    <xf numFmtId="165" fontId="49"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72"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8"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197">
    <xf numFmtId="0" fontId="0" fillId="0" borderId="0" xfId="0"/>
    <xf numFmtId="3" fontId="0" fillId="0" borderId="0" xfId="0" applyNumberFormat="1"/>
    <xf numFmtId="0" fontId="64" fillId="0" borderId="0" xfId="4" applyFont="1" applyAlignment="1" applyProtection="1">
      <alignment horizontal="center" vertical="center" wrapText="1" readingOrder="1"/>
      <protection locked="0"/>
    </xf>
    <xf numFmtId="4" fontId="64" fillId="0" borderId="0" xfId="4" applyNumberFormat="1" applyFont="1" applyAlignment="1" applyProtection="1">
      <alignment horizontal="right" vertical="center" wrapText="1" readingOrder="1"/>
      <protection locked="0"/>
    </xf>
    <xf numFmtId="10" fontId="65" fillId="0" borderId="0" xfId="4" applyNumberFormat="1" applyFont="1" applyAlignment="1">
      <alignment vertical="center" wrapText="1"/>
    </xf>
    <xf numFmtId="174" fontId="65" fillId="0" borderId="0" xfId="4" applyNumberFormat="1" applyFont="1" applyAlignment="1">
      <alignment horizontal="right" vertical="center" wrapText="1"/>
    </xf>
    <xf numFmtId="10" fontId="65" fillId="0" borderId="0" xfId="4" applyNumberFormat="1" applyFont="1" applyAlignment="1">
      <alignment horizontal="right" vertical="center" wrapText="1"/>
    </xf>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8" fillId="0" borderId="11" xfId="4" applyFont="1" applyBorder="1" applyAlignment="1">
      <alignment horizontal="center" vertical="center" wrapText="1"/>
    </xf>
    <xf numFmtId="0" fontId="78" fillId="0" borderId="4" xfId="4" applyFont="1" applyBorder="1" applyAlignment="1">
      <alignment horizontal="center" vertical="center" wrapText="1"/>
    </xf>
    <xf numFmtId="0" fontId="78" fillId="0" borderId="4" xfId="4" applyFont="1" applyBorder="1" applyAlignment="1">
      <alignment horizontal="center" wrapText="1"/>
    </xf>
    <xf numFmtId="0" fontId="78"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6" applyFont="1" applyBorder="1" applyAlignment="1">
      <alignment vertical="center" wrapText="1"/>
    </xf>
    <xf numFmtId="0" fontId="55" fillId="0" borderId="14" xfId="26" applyFont="1" applyBorder="1" applyAlignment="1">
      <alignment vertical="center" wrapText="1"/>
    </xf>
    <xf numFmtId="0" fontId="55" fillId="0" borderId="14" xfId="26" applyFont="1" applyBorder="1" applyAlignment="1">
      <alignment horizontal="center" vertical="center" wrapText="1"/>
    </xf>
    <xf numFmtId="0" fontId="55" fillId="0" borderId="14" xfId="26" applyFont="1" applyBorder="1" applyAlignment="1">
      <alignment horizontal="right" vertical="center" wrapText="1"/>
    </xf>
    <xf numFmtId="0" fontId="55" fillId="0" borderId="19" xfId="26" applyFont="1" applyBorder="1" applyAlignment="1">
      <alignment vertical="center" wrapText="1"/>
    </xf>
    <xf numFmtId="0" fontId="55" fillId="0" borderId="19" xfId="26" applyFont="1" applyBorder="1" applyAlignment="1">
      <alignment horizontal="center" vertical="center" wrapText="1"/>
    </xf>
    <xf numFmtId="0" fontId="55" fillId="0" borderId="20" xfId="26"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8" fillId="0" borderId="9" xfId="4" applyFont="1" applyBorder="1" applyAlignment="1">
      <alignment horizontal="center"/>
    </xf>
    <xf numFmtId="43" fontId="78" fillId="0" borderId="41" xfId="4" applyNumberFormat="1" applyFont="1" applyBorder="1"/>
    <xf numFmtId="43" fontId="49" fillId="0" borderId="0" xfId="4" applyNumberFormat="1"/>
    <xf numFmtId="178" fontId="44" fillId="0" borderId="0" xfId="0" applyNumberFormat="1" applyFont="1"/>
    <xf numFmtId="173" fontId="0" fillId="0" borderId="0" xfId="0" applyNumberFormat="1"/>
    <xf numFmtId="4" fontId="59" fillId="0" borderId="0" xfId="4" applyNumberFormat="1" applyFont="1" applyAlignment="1" applyProtection="1">
      <alignment horizontal="left" vertical="center" wrapText="1" readingOrder="1"/>
      <protection locked="0"/>
    </xf>
    <xf numFmtId="171" fontId="61" fillId="0" borderId="3" xfId="1" applyNumberFormat="1" applyFont="1" applyFill="1" applyBorder="1" applyAlignment="1" applyProtection="1">
      <alignment horizontal="center" vertical="center" wrapText="1" readingOrder="1"/>
      <protection locked="0"/>
    </xf>
    <xf numFmtId="0" fontId="59" fillId="0" borderId="44" xfId="4" applyFont="1" applyBorder="1" applyAlignment="1" applyProtection="1">
      <alignment horizontal="left" vertical="center" wrapText="1" readingOrder="1"/>
      <protection locked="0"/>
    </xf>
    <xf numFmtId="3" fontId="119" fillId="0" borderId="0" xfId="4" applyNumberFormat="1" applyFont="1" applyAlignment="1">
      <alignment horizontal="right" vertical="center" wrapText="1"/>
    </xf>
    <xf numFmtId="3" fontId="116" fillId="0" borderId="0" xfId="4" applyNumberFormat="1" applyFont="1"/>
    <xf numFmtId="176" fontId="103" fillId="0" borderId="0" xfId="4" applyNumberFormat="1" applyFont="1"/>
    <xf numFmtId="178" fontId="103" fillId="0" borderId="0" xfId="4" applyNumberFormat="1" applyFont="1"/>
    <xf numFmtId="0" fontId="103" fillId="0" borderId="3" xfId="0" applyFont="1" applyBorder="1" applyAlignment="1">
      <alignment horizontal="left" vertical="center" wrapText="1" readingOrder="1"/>
    </xf>
    <xf numFmtId="0" fontId="103" fillId="0" borderId="7" xfId="0" applyFont="1" applyBorder="1" applyAlignment="1">
      <alignment horizontal="left" vertical="center" wrapText="1" readingOrder="1"/>
    </xf>
    <xf numFmtId="9" fontId="100" fillId="0" borderId="3" xfId="2" applyFont="1" applyBorder="1" applyAlignment="1">
      <alignment horizontal="center" vertical="center" wrapText="1" readingOrder="1"/>
    </xf>
    <xf numFmtId="0" fontId="107" fillId="0" borderId="0" xfId="5" applyFont="1"/>
    <xf numFmtId="178" fontId="0" fillId="0" borderId="0" xfId="0" applyNumberFormat="1"/>
    <xf numFmtId="3" fontId="115" fillId="0" borderId="0" xfId="4" applyNumberFormat="1" applyFont="1" applyAlignment="1">
      <alignment horizontal="left" vertical="center" wrapText="1" readingOrder="1"/>
    </xf>
    <xf numFmtId="178" fontId="110" fillId="0" borderId="0" xfId="4" applyNumberFormat="1" applyFont="1" applyAlignment="1">
      <alignment vertical="center" wrapText="1" readingOrder="1"/>
    </xf>
    <xf numFmtId="3" fontId="111" fillId="0" borderId="0" xfId="4" applyNumberFormat="1" applyFont="1" applyAlignment="1">
      <alignment vertical="center" wrapText="1" readingOrder="1"/>
    </xf>
    <xf numFmtId="0" fontId="108" fillId="0" borderId="0" xfId="4" applyFont="1" applyAlignment="1">
      <alignment horizontal="center" vertical="center" wrapText="1" readingOrder="1"/>
    </xf>
    <xf numFmtId="9" fontId="110" fillId="0" borderId="0" xfId="2" applyFont="1" applyFill="1" applyBorder="1" applyAlignment="1">
      <alignment horizontal="center" vertical="center" wrapText="1" readingOrder="1"/>
    </xf>
    <xf numFmtId="9" fontId="118" fillId="0" borderId="0" xfId="6" applyFont="1" applyFill="1" applyBorder="1" applyAlignment="1">
      <alignment horizontal="center" vertical="center" wrapText="1" readingOrder="1"/>
    </xf>
    <xf numFmtId="9" fontId="117" fillId="0" borderId="0" xfId="2" applyFont="1" applyFill="1" applyBorder="1" applyAlignment="1">
      <alignment horizontal="center" vertical="center" wrapText="1" readingOrder="1"/>
    </xf>
    <xf numFmtId="178" fontId="111" fillId="0" borderId="0" xfId="4" applyNumberFormat="1" applyFont="1" applyAlignment="1">
      <alignment horizontal="center" vertical="center" wrapText="1" readingOrder="1"/>
    </xf>
    <xf numFmtId="9" fontId="111" fillId="0" borderId="0" xfId="6" applyFont="1" applyFill="1" applyBorder="1" applyAlignment="1">
      <alignment horizontal="center" vertical="center" wrapText="1" readingOrder="1"/>
    </xf>
    <xf numFmtId="0" fontId="116" fillId="0" borderId="0" xfId="4" applyFont="1"/>
    <xf numFmtId="0" fontId="103" fillId="0" borderId="0" xfId="4" applyFont="1"/>
    <xf numFmtId="0" fontId="109" fillId="0" borderId="0" xfId="4" applyFont="1" applyAlignment="1">
      <alignment horizontal="left" vertical="center" wrapText="1" readingOrder="1"/>
    </xf>
    <xf numFmtId="178" fontId="112" fillId="0" borderId="0" xfId="4" applyNumberFormat="1" applyFont="1" applyAlignment="1">
      <alignment horizontal="right" vertical="center" wrapText="1" readingOrder="1"/>
    </xf>
    <xf numFmtId="3" fontId="112" fillId="0" borderId="0" xfId="4" applyNumberFormat="1" applyFont="1" applyAlignment="1">
      <alignment horizontal="center" vertical="center" wrapText="1" readingOrder="1"/>
    </xf>
    <xf numFmtId="9" fontId="112" fillId="0" borderId="0" xfId="2" applyFont="1" applyFill="1" applyBorder="1" applyAlignment="1">
      <alignment horizontal="center" vertical="center" wrapText="1" readingOrder="1"/>
    </xf>
    <xf numFmtId="178" fontId="110" fillId="0" borderId="0" xfId="4" applyNumberFormat="1" applyFont="1" applyAlignment="1">
      <alignment horizontal="right" vertical="center" wrapText="1" readingOrder="1"/>
    </xf>
    <xf numFmtId="3" fontId="110" fillId="0" borderId="0" xfId="4" applyNumberFormat="1" applyFont="1" applyAlignment="1">
      <alignment horizontal="center" vertical="center" wrapText="1" readingOrder="1"/>
    </xf>
    <xf numFmtId="178" fontId="117" fillId="0" borderId="0" xfId="4" applyNumberFormat="1" applyFont="1" applyAlignment="1">
      <alignment horizontal="right" vertical="center" wrapText="1" readingOrder="1"/>
    </xf>
    <xf numFmtId="3" fontId="117" fillId="0" borderId="0" xfId="4" applyNumberFormat="1" applyFont="1" applyAlignment="1">
      <alignment horizontal="center" vertical="center" wrapText="1" readingOrder="1"/>
    </xf>
    <xf numFmtId="0" fontId="53" fillId="0" borderId="0" xfId="0" applyFont="1" applyAlignment="1">
      <alignment vertical="center" wrapText="1" readingOrder="1"/>
    </xf>
    <xf numFmtId="182" fontId="52" fillId="0" borderId="3" xfId="51"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22" fillId="0" borderId="0" xfId="5" applyFont="1" applyAlignment="1">
      <alignment horizontal="left"/>
    </xf>
    <xf numFmtId="178" fontId="102" fillId="0" borderId="3" xfId="4" applyNumberFormat="1" applyFont="1" applyBorder="1" applyAlignment="1">
      <alignment horizontal="right" vertical="center" wrapText="1" readingOrder="1"/>
    </xf>
    <xf numFmtId="9" fontId="102" fillId="0" borderId="3" xfId="2" applyFont="1" applyFill="1" applyBorder="1" applyAlignment="1">
      <alignment horizontal="center" vertical="center" wrapText="1" readingOrder="1"/>
    </xf>
    <xf numFmtId="9" fontId="113" fillId="0" borderId="3" xfId="7" applyFont="1" applyFill="1" applyBorder="1" applyAlignment="1">
      <alignment horizontal="center" vertical="center" wrapText="1" readingOrder="1"/>
    </xf>
    <xf numFmtId="178" fontId="102" fillId="0" borderId="3" xfId="4" applyNumberFormat="1" applyFont="1" applyBorder="1" applyAlignment="1">
      <alignment horizontal="center" vertical="center" wrapText="1" readingOrder="1"/>
    </xf>
    <xf numFmtId="9" fontId="113" fillId="0" borderId="3" xfId="7" applyFont="1" applyBorder="1" applyAlignment="1">
      <alignment horizontal="center" vertical="center" wrapText="1"/>
    </xf>
    <xf numFmtId="9" fontId="102" fillId="0" borderId="3" xfId="2" applyFont="1" applyBorder="1" applyAlignment="1">
      <alignment horizontal="center" vertical="center" wrapText="1" readingOrder="1"/>
    </xf>
    <xf numFmtId="9" fontId="113" fillId="0" borderId="3" xfId="7" applyFont="1" applyBorder="1" applyAlignment="1">
      <alignment horizontal="center" vertical="center" wrapText="1" readingOrder="1"/>
    </xf>
    <xf numFmtId="9" fontId="113" fillId="4" borderId="3" xfId="7" applyFont="1" applyFill="1" applyBorder="1" applyAlignment="1">
      <alignment horizontal="center" vertical="center" wrapText="1"/>
    </xf>
    <xf numFmtId="0" fontId="127" fillId="0" borderId="1" xfId="0" applyFont="1" applyBorder="1" applyAlignment="1">
      <alignment horizontal="center" vertical="center" wrapText="1" readingOrder="1"/>
    </xf>
    <xf numFmtId="0" fontId="127" fillId="0" borderId="0" xfId="0" applyFont="1" applyAlignment="1">
      <alignment horizontal="center" vertical="center" wrapText="1" readingOrder="1"/>
    </xf>
    <xf numFmtId="0" fontId="128" fillId="0" borderId="1" xfId="0" applyFont="1" applyBorder="1" applyAlignment="1">
      <alignment horizontal="center" vertical="center" wrapText="1" readingOrder="1"/>
    </xf>
    <xf numFmtId="0" fontId="128" fillId="0" borderId="1" xfId="0" applyFont="1" applyBorder="1" applyAlignment="1">
      <alignment horizontal="left" vertical="center" wrapText="1" readingOrder="1"/>
    </xf>
    <xf numFmtId="0" fontId="128" fillId="0" borderId="1" xfId="0" applyFont="1" applyBorder="1" applyAlignment="1">
      <alignment vertical="center" wrapText="1" readingOrder="1"/>
    </xf>
    <xf numFmtId="185" fontId="128" fillId="0" borderId="1" xfId="0" applyNumberFormat="1" applyFont="1" applyBorder="1" applyAlignment="1">
      <alignment horizontal="right" vertical="center" wrapText="1" readingOrder="1"/>
    </xf>
    <xf numFmtId="0" fontId="127" fillId="0" borderId="1" xfId="0" applyFont="1" applyBorder="1" applyAlignment="1">
      <alignment horizontal="left" vertical="center" wrapText="1" readingOrder="1"/>
    </xf>
    <xf numFmtId="0" fontId="129" fillId="0" borderId="1" xfId="0" applyFont="1" applyBorder="1" applyAlignment="1">
      <alignment horizontal="center" vertical="center" wrapText="1" readingOrder="1"/>
    </xf>
    <xf numFmtId="0" fontId="129" fillId="0" borderId="1" xfId="0" applyFont="1" applyBorder="1" applyAlignment="1">
      <alignment horizontal="left" vertical="center" wrapText="1" readingOrder="1"/>
    </xf>
    <xf numFmtId="0" fontId="129" fillId="0" borderId="1" xfId="0" applyFont="1" applyBorder="1" applyAlignment="1">
      <alignment vertical="center" wrapText="1" readingOrder="1"/>
    </xf>
    <xf numFmtId="0" fontId="49" fillId="0" borderId="0" xfId="4" applyAlignment="1">
      <alignment horizontal="center"/>
    </xf>
    <xf numFmtId="172" fontId="115" fillId="0" borderId="0" xfId="6" applyNumberFormat="1" applyFont="1" applyFill="1" applyBorder="1" applyAlignment="1">
      <alignment horizontal="center" vertical="center" wrapText="1" readingOrder="1"/>
    </xf>
    <xf numFmtId="0" fontId="107" fillId="0" borderId="0" xfId="5" applyFont="1" applyAlignment="1">
      <alignment horizontal="left"/>
    </xf>
    <xf numFmtId="177" fontId="75" fillId="0" borderId="0" xfId="0" applyNumberFormat="1" applyFont="1" applyAlignment="1">
      <alignment horizontal="center"/>
    </xf>
    <xf numFmtId="0" fontId="8" fillId="0" borderId="15" xfId="546" applyBorder="1"/>
    <xf numFmtId="168" fontId="49" fillId="0" borderId="0" xfId="547" applyFont="1" applyFill="1"/>
    <xf numFmtId="0" fontId="61" fillId="0" borderId="44" xfId="4" applyFont="1" applyBorder="1" applyAlignment="1" applyProtection="1">
      <alignment horizontal="left" vertical="center" wrapText="1" readingOrder="1"/>
      <protection locked="0"/>
    </xf>
    <xf numFmtId="168" fontId="45" fillId="0" borderId="0" xfId="547" applyFont="1" applyFill="1"/>
    <xf numFmtId="43" fontId="59" fillId="0" borderId="0" xfId="548" applyFont="1" applyFill="1" applyBorder="1" applyAlignment="1" applyProtection="1">
      <alignment horizontal="right" vertical="center" wrapText="1" readingOrder="1"/>
      <protection locked="0"/>
    </xf>
    <xf numFmtId="10" fontId="59" fillId="0" borderId="0" xfId="549" applyNumberFormat="1" applyFont="1" applyFill="1" applyBorder="1" applyAlignment="1" applyProtection="1">
      <alignment horizontal="right" vertical="center" wrapText="1" readingOrder="1"/>
      <protection locked="0"/>
    </xf>
    <xf numFmtId="43" fontId="55" fillId="0" borderId="0" xfId="548" applyFont="1" applyFill="1" applyBorder="1" applyAlignment="1">
      <alignment vertical="center" wrapText="1"/>
    </xf>
    <xf numFmtId="43" fontId="55" fillId="0" borderId="0" xfId="548" applyFont="1" applyFill="1" applyBorder="1" applyAlignment="1">
      <alignment horizontal="right" vertical="center" wrapText="1"/>
    </xf>
    <xf numFmtId="0" fontId="15" fillId="0" borderId="0" xfId="546" applyFont="1" applyAlignment="1">
      <alignment horizontal="left"/>
    </xf>
    <xf numFmtId="168" fontId="15" fillId="0" borderId="0" xfId="547" applyFont="1" applyFill="1" applyBorder="1"/>
    <xf numFmtId="43" fontId="47" fillId="0" borderId="49" xfId="548" applyFont="1" applyBorder="1"/>
    <xf numFmtId="0" fontId="15" fillId="0" borderId="0" xfId="546" applyFont="1" applyAlignment="1">
      <alignment horizontal="left" indent="1"/>
    </xf>
    <xf numFmtId="43" fontId="47" fillId="0" borderId="53" xfId="548" applyFont="1" applyBorder="1"/>
    <xf numFmtId="43" fontId="47" fillId="0" borderId="53" xfId="548" applyFont="1" applyFill="1" applyBorder="1"/>
    <xf numFmtId="0" fontId="72" fillId="7" borderId="64" xfId="546" applyFont="1" applyFill="1" applyBorder="1" applyAlignment="1">
      <alignment horizontal="left"/>
    </xf>
    <xf numFmtId="0" fontId="76" fillId="7" borderId="64" xfId="546" applyFont="1" applyFill="1" applyBorder="1"/>
    <xf numFmtId="168" fontId="72" fillId="7" borderId="64" xfId="547" applyFont="1" applyFill="1" applyBorder="1"/>
    <xf numFmtId="168" fontId="49" fillId="0" borderId="0" xfId="547" applyFont="1"/>
    <xf numFmtId="43" fontId="49" fillId="0" borderId="0" xfId="4" applyNumberFormat="1" applyAlignment="1">
      <alignment horizontal="left"/>
    </xf>
    <xf numFmtId="0" fontId="49" fillId="0" borderId="0" xfId="4" applyAlignment="1">
      <alignment horizontal="left"/>
    </xf>
    <xf numFmtId="181" fontId="45" fillId="0" borderId="0" xfId="4" applyNumberFormat="1" applyFont="1" applyAlignment="1">
      <alignment horizontal="left"/>
    </xf>
    <xf numFmtId="0" fontId="130" fillId="0" borderId="0" xfId="0" applyFont="1"/>
    <xf numFmtId="9" fontId="51" fillId="0" borderId="3" xfId="0" applyNumberFormat="1" applyFont="1" applyBorder="1" applyAlignment="1">
      <alignment horizontal="center" vertical="center" wrapText="1" readingOrder="1"/>
    </xf>
    <xf numFmtId="0" fontId="131" fillId="0" borderId="0" xfId="0" applyFont="1" applyAlignment="1">
      <alignment horizontal="center" vertical="center"/>
    </xf>
    <xf numFmtId="9" fontId="133" fillId="0" borderId="75" xfId="0" applyNumberFormat="1" applyFont="1" applyBorder="1" applyAlignment="1">
      <alignment horizontal="center" vertical="center" wrapText="1" readingOrder="1"/>
    </xf>
    <xf numFmtId="0" fontId="135" fillId="0" borderId="0" xfId="0" applyFont="1"/>
    <xf numFmtId="0" fontId="136" fillId="0" borderId="0" xfId="0" applyFont="1"/>
    <xf numFmtId="0" fontId="137" fillId="0" borderId="0" xfId="0" applyFont="1"/>
    <xf numFmtId="0" fontId="91" fillId="0" borderId="0" xfId="0" applyFont="1"/>
    <xf numFmtId="0" fontId="139" fillId="0" borderId="0" xfId="0" applyFont="1"/>
    <xf numFmtId="0" fontId="140" fillId="0" borderId="0" xfId="0" applyFont="1"/>
    <xf numFmtId="188" fontId="128" fillId="0" borderId="1" xfId="0" applyNumberFormat="1" applyFont="1" applyBorder="1" applyAlignment="1">
      <alignment horizontal="right" vertical="center" wrapText="1" readingOrder="1"/>
    </xf>
    <xf numFmtId="188" fontId="71" fillId="0" borderId="1" xfId="0" applyNumberFormat="1" applyFont="1" applyBorder="1" applyAlignment="1">
      <alignment horizontal="right" vertical="center" wrapText="1" readingOrder="1"/>
    </xf>
    <xf numFmtId="188" fontId="0" fillId="0" borderId="0" xfId="0" applyNumberFormat="1"/>
    <xf numFmtId="9" fontId="113" fillId="0" borderId="3" xfId="2" applyFont="1" applyBorder="1" applyAlignment="1">
      <alignment horizontal="center" vertical="center" wrapText="1" readingOrder="1"/>
    </xf>
    <xf numFmtId="0" fontId="70" fillId="0" borderId="1" xfId="0" applyFont="1" applyBorder="1" applyAlignment="1">
      <alignment horizontal="center" vertical="center" wrapText="1" readingOrder="1"/>
    </xf>
    <xf numFmtId="0" fontId="58" fillId="40" borderId="3" xfId="0" applyFont="1" applyFill="1" applyBorder="1" applyAlignment="1">
      <alignment horizontal="center"/>
    </xf>
    <xf numFmtId="0" fontId="142" fillId="0" borderId="0" xfId="0" applyFont="1"/>
    <xf numFmtId="0" fontId="143" fillId="0" borderId="1" xfId="0" applyFont="1" applyBorder="1" applyAlignment="1">
      <alignment horizontal="center" vertical="center" wrapText="1" readingOrder="1"/>
    </xf>
    <xf numFmtId="0" fontId="143" fillId="0" borderId="1" xfId="0" applyFont="1" applyBorder="1" applyAlignment="1">
      <alignment horizontal="left" vertical="center" wrapText="1" readingOrder="1"/>
    </xf>
    <xf numFmtId="0" fontId="143"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1" fillId="0" borderId="48" xfId="4" applyFont="1" applyBorder="1" applyAlignment="1" applyProtection="1">
      <alignment horizontal="left" vertical="center" wrapText="1" readingOrder="1"/>
      <protection locked="0"/>
    </xf>
    <xf numFmtId="0" fontId="66" fillId="0" borderId="32" xfId="0" applyFont="1" applyBorder="1" applyAlignment="1">
      <alignment horizontal="left" vertical="center" wrapText="1" readingOrder="1"/>
    </xf>
    <xf numFmtId="0" fontId="144" fillId="0" borderId="0" xfId="0" applyFont="1"/>
    <xf numFmtId="0" fontId="77" fillId="0" borderId="52" xfId="4" applyFont="1" applyBorder="1" applyAlignment="1" applyProtection="1">
      <alignment horizontal="center" vertical="center" wrapText="1" readingOrder="1"/>
      <protection locked="0"/>
    </xf>
    <xf numFmtId="0" fontId="77" fillId="0" borderId="47" xfId="4" applyFont="1" applyBorder="1" applyAlignment="1" applyProtection="1">
      <alignment horizontal="center" vertical="center" wrapText="1" readingOrder="1"/>
      <protection locked="0"/>
    </xf>
    <xf numFmtId="173" fontId="145" fillId="0" borderId="52" xfId="4" applyNumberFormat="1" applyFont="1" applyBorder="1" applyAlignment="1" applyProtection="1">
      <alignment horizontal="right" vertical="center" wrapText="1" readingOrder="1"/>
      <protection locked="0"/>
    </xf>
    <xf numFmtId="173" fontId="145" fillId="0" borderId="47" xfId="4" applyNumberFormat="1" applyFont="1" applyBorder="1" applyAlignment="1" applyProtection="1">
      <alignment horizontal="right" vertical="center" wrapText="1" readingOrder="1"/>
      <protection locked="0"/>
    </xf>
    <xf numFmtId="173" fontId="145" fillId="0" borderId="3" xfId="4" applyNumberFormat="1" applyFont="1" applyBorder="1" applyAlignment="1" applyProtection="1">
      <alignment horizontal="right" vertical="center" wrapText="1" readingOrder="1"/>
      <protection locked="0"/>
    </xf>
    <xf numFmtId="9" fontId="146" fillId="0" borderId="3" xfId="7" applyFont="1" applyBorder="1" applyAlignment="1">
      <alignment horizontal="right" vertical="center" wrapText="1" readingOrder="1"/>
    </xf>
    <xf numFmtId="173" fontId="146" fillId="0" borderId="3" xfId="1" applyNumberFormat="1" applyFont="1" applyBorder="1" applyAlignment="1">
      <alignment horizontal="right" vertical="center" wrapText="1" readingOrder="1"/>
    </xf>
    <xf numFmtId="173" fontId="56" fillId="0" borderId="3" xfId="4" applyNumberFormat="1" applyFont="1" applyBorder="1" applyAlignment="1" applyProtection="1">
      <alignment horizontal="right" vertical="center" wrapText="1" readingOrder="1"/>
      <protection locked="0"/>
    </xf>
    <xf numFmtId="9" fontId="146" fillId="0" borderId="3" xfId="4" applyNumberFormat="1" applyFont="1" applyBorder="1" applyAlignment="1">
      <alignment horizontal="right" vertical="center" wrapText="1" readingOrder="1"/>
    </xf>
    <xf numFmtId="173" fontId="77" fillId="0" borderId="3" xfId="4" applyNumberFormat="1" applyFont="1" applyBorder="1" applyAlignment="1" applyProtection="1">
      <alignment horizontal="right" vertical="center" wrapText="1" readingOrder="1"/>
      <protection locked="0"/>
    </xf>
    <xf numFmtId="173" fontId="49" fillId="0" borderId="3" xfId="1" applyNumberFormat="1" applyFont="1" applyBorder="1" applyAlignment="1">
      <alignment horizontal="right" vertical="center" wrapText="1" readingOrder="1"/>
    </xf>
    <xf numFmtId="173" fontId="45" fillId="0" borderId="3" xfId="4" applyNumberFormat="1" applyFont="1" applyBorder="1" applyAlignment="1" applyProtection="1">
      <alignment horizontal="right" vertical="center" wrapText="1" readingOrder="1"/>
      <protection locked="0"/>
    </xf>
    <xf numFmtId="3" fontId="145" fillId="0" borderId="3" xfId="4" applyNumberFormat="1" applyFont="1" applyBorder="1" applyAlignment="1" applyProtection="1">
      <alignment horizontal="center" vertical="center" wrapText="1" readingOrder="1"/>
      <protection locked="0"/>
    </xf>
    <xf numFmtId="3" fontId="145" fillId="0" borderId="32" xfId="4" applyNumberFormat="1" applyFont="1" applyBorder="1" applyAlignment="1" applyProtection="1">
      <alignment horizontal="center" vertical="center" wrapText="1" readingOrder="1"/>
      <protection locked="0"/>
    </xf>
    <xf numFmtId="9" fontId="146" fillId="0" borderId="33" xfId="7" applyFont="1" applyBorder="1" applyAlignment="1">
      <alignment horizontal="right" vertical="center" wrapText="1" readingOrder="1"/>
    </xf>
    <xf numFmtId="9" fontId="146" fillId="0" borderId="33" xfId="4" applyNumberFormat="1" applyFont="1" applyBorder="1" applyAlignment="1">
      <alignment horizontal="right" vertical="center" wrapText="1" readingOrder="1"/>
    </xf>
    <xf numFmtId="3" fontId="77" fillId="0" borderId="32" xfId="4" applyNumberFormat="1" applyFont="1" applyBorder="1" applyAlignment="1" applyProtection="1">
      <alignment horizontal="center" vertical="center" wrapText="1" readingOrder="1"/>
      <protection locked="0"/>
    </xf>
    <xf numFmtId="0" fontId="77" fillId="0" borderId="32" xfId="4" applyFont="1" applyBorder="1" applyAlignment="1" applyProtection="1">
      <alignment horizontal="center" vertical="center" wrapText="1" readingOrder="1"/>
      <protection locked="0"/>
    </xf>
    <xf numFmtId="0" fontId="77" fillId="0" borderId="30" xfId="4" applyFont="1" applyBorder="1" applyAlignment="1" applyProtection="1">
      <alignment horizontal="center" vertical="center" wrapText="1" readingOrder="1"/>
      <protection locked="0"/>
    </xf>
    <xf numFmtId="173" fontId="77" fillId="0" borderId="7" xfId="4" applyNumberFormat="1" applyFont="1" applyBorder="1" applyAlignment="1" applyProtection="1">
      <alignment horizontal="right" vertical="center" wrapText="1" readingOrder="1"/>
      <protection locked="0"/>
    </xf>
    <xf numFmtId="173" fontId="49" fillId="0" borderId="7" xfId="1" applyNumberFormat="1" applyFont="1" applyBorder="1" applyAlignment="1">
      <alignment horizontal="right" vertical="center" wrapText="1" readingOrder="1"/>
    </xf>
    <xf numFmtId="3" fontId="77" fillId="0" borderId="30" xfId="4" applyNumberFormat="1" applyFont="1" applyBorder="1" applyAlignment="1" applyProtection="1">
      <alignment horizontal="center" vertical="center" wrapText="1" readingOrder="1"/>
      <protection locked="0"/>
    </xf>
    <xf numFmtId="3" fontId="145" fillId="0" borderId="7" xfId="4" applyNumberFormat="1" applyFont="1" applyBorder="1" applyAlignment="1" applyProtection="1">
      <alignment horizontal="center" vertical="center" wrapText="1" readingOrder="1"/>
      <protection locked="0"/>
    </xf>
    <xf numFmtId="173" fontId="145" fillId="0" borderId="7" xfId="4" applyNumberFormat="1" applyFont="1" applyBorder="1" applyAlignment="1" applyProtection="1">
      <alignment horizontal="right" vertical="center" wrapText="1" readingOrder="1"/>
      <protection locked="0"/>
    </xf>
    <xf numFmtId="9" fontId="146" fillId="0" borderId="7" xfId="7" applyFont="1" applyBorder="1" applyAlignment="1">
      <alignment horizontal="center" vertical="center" wrapText="1" readingOrder="1"/>
    </xf>
    <xf numFmtId="9" fontId="146" fillId="0" borderId="3" xfId="7" applyFont="1" applyBorder="1" applyAlignment="1">
      <alignment horizontal="center" vertical="center" wrapText="1" readingOrder="1"/>
    </xf>
    <xf numFmtId="9" fontId="146" fillId="0" borderId="3" xfId="4" applyNumberFormat="1" applyFont="1" applyBorder="1" applyAlignment="1">
      <alignment horizontal="center" vertical="center" wrapText="1" readingOrder="1"/>
    </xf>
    <xf numFmtId="9" fontId="146" fillId="0" borderId="31" xfId="7" applyFont="1" applyBorder="1" applyAlignment="1">
      <alignment horizontal="center" vertical="center" wrapText="1" readingOrder="1"/>
    </xf>
    <xf numFmtId="9" fontId="146" fillId="0" borderId="33" xfId="7" applyFont="1" applyBorder="1" applyAlignment="1">
      <alignment horizontal="center" vertical="center" wrapText="1" readingOrder="1"/>
    </xf>
    <xf numFmtId="9" fontId="146" fillId="0" borderId="33" xfId="4" applyNumberFormat="1" applyFont="1" applyBorder="1" applyAlignment="1">
      <alignment horizontal="center" vertical="center" wrapText="1" readingOrder="1"/>
    </xf>
    <xf numFmtId="9" fontId="49" fillId="0" borderId="7" xfId="7" applyFont="1" applyBorder="1" applyAlignment="1">
      <alignment horizontal="center" vertical="center" wrapText="1" readingOrder="1"/>
    </xf>
    <xf numFmtId="9" fontId="49" fillId="0" borderId="3" xfId="7" applyFont="1" applyBorder="1" applyAlignment="1">
      <alignment horizontal="center" vertical="center" wrapText="1" readingOrder="1"/>
    </xf>
    <xf numFmtId="9" fontId="49" fillId="0" borderId="31" xfId="7" applyFont="1" applyBorder="1" applyAlignment="1">
      <alignment horizontal="center" vertical="center" wrapText="1" readingOrder="1"/>
    </xf>
    <xf numFmtId="9" fontId="49" fillId="0" borderId="33" xfId="7" applyFont="1" applyBorder="1" applyAlignment="1">
      <alignment horizontal="center" vertical="center" wrapText="1" readingOrder="1"/>
    </xf>
    <xf numFmtId="9" fontId="146" fillId="0" borderId="51" xfId="7" applyFont="1" applyBorder="1" applyAlignment="1">
      <alignment horizontal="center" vertical="center" wrapText="1" readingOrder="1"/>
    </xf>
    <xf numFmtId="9" fontId="146" fillId="0" borderId="49" xfId="7" applyFont="1" applyBorder="1" applyAlignment="1">
      <alignment horizontal="center" vertical="center" wrapText="1" readingOrder="1"/>
    </xf>
    <xf numFmtId="9" fontId="146" fillId="0" borderId="10" xfId="7" applyFont="1" applyBorder="1" applyAlignment="1">
      <alignment horizontal="center" vertical="center" wrapText="1" readingOrder="1"/>
    </xf>
    <xf numFmtId="9" fontId="146" fillId="0" borderId="53" xfId="7" applyFont="1" applyBorder="1" applyAlignment="1">
      <alignment horizontal="center" vertical="center" wrapText="1" readingOrder="1"/>
    </xf>
    <xf numFmtId="9" fontId="145" fillId="0" borderId="47" xfId="2" applyFont="1" applyBorder="1" applyAlignment="1" applyProtection="1">
      <alignment horizontal="center" vertical="center" wrapText="1" readingOrder="1"/>
      <protection locked="0"/>
    </xf>
    <xf numFmtId="0" fontId="77" fillId="0" borderId="36" xfId="4" applyFont="1" applyBorder="1" applyAlignment="1" applyProtection="1">
      <alignment horizontal="center" vertical="center" wrapText="1" readingOrder="1"/>
      <protection locked="0"/>
    </xf>
    <xf numFmtId="182" fontId="145" fillId="0" borderId="37" xfId="51" applyNumberFormat="1" applyFont="1" applyBorder="1" applyAlignment="1" applyProtection="1">
      <alignment horizontal="center" vertical="center" wrapText="1" readingOrder="1"/>
      <protection locked="0"/>
    </xf>
    <xf numFmtId="182" fontId="145" fillId="0" borderId="37" xfId="51" applyNumberFormat="1" applyFont="1" applyBorder="1" applyAlignment="1" applyProtection="1">
      <alignment horizontal="right" vertical="center" wrapText="1" readingOrder="1"/>
      <protection locked="0"/>
    </xf>
    <xf numFmtId="9" fontId="146" fillId="0" borderId="37" xfId="7" applyFont="1" applyBorder="1" applyAlignment="1">
      <alignment horizontal="right" vertical="center" wrapText="1" readingOrder="1"/>
    </xf>
    <xf numFmtId="173" fontId="146" fillId="0" borderId="37" xfId="1" applyNumberFormat="1" applyFont="1" applyBorder="1" applyAlignment="1">
      <alignment horizontal="right" vertical="center" wrapText="1" readingOrder="1"/>
    </xf>
    <xf numFmtId="182" fontId="146" fillId="0" borderId="37" xfId="51" applyNumberFormat="1" applyFont="1" applyBorder="1" applyAlignment="1">
      <alignment horizontal="right" vertical="center" wrapText="1" readingOrder="1"/>
    </xf>
    <xf numFmtId="9" fontId="146" fillId="0" borderId="38" xfId="7" applyFont="1" applyBorder="1" applyAlignment="1">
      <alignment horizontal="right" vertical="center" wrapText="1" readingOrder="1"/>
    </xf>
    <xf numFmtId="182" fontId="145" fillId="0" borderId="3" xfId="51" applyNumberFormat="1" applyFont="1" applyBorder="1" applyAlignment="1" applyProtection="1">
      <alignment horizontal="center" vertical="center" wrapText="1" readingOrder="1"/>
      <protection locked="0"/>
    </xf>
    <xf numFmtId="182" fontId="145" fillId="0" borderId="3" xfId="51" applyNumberFormat="1" applyFont="1" applyBorder="1" applyAlignment="1" applyProtection="1">
      <alignment horizontal="right" vertical="center" wrapText="1" readingOrder="1"/>
      <protection locked="0"/>
    </xf>
    <xf numFmtId="182" fontId="146" fillId="0" borderId="3" xfId="51" applyNumberFormat="1" applyFont="1" applyBorder="1" applyAlignment="1">
      <alignment horizontal="right" vertical="center" wrapText="1" readingOrder="1"/>
    </xf>
    <xf numFmtId="182" fontId="74" fillId="0" borderId="3" xfId="51" applyNumberFormat="1" applyFont="1" applyBorder="1" applyAlignment="1" applyProtection="1">
      <alignment horizontal="right" vertical="center" wrapText="1" readingOrder="1"/>
      <protection locked="0"/>
    </xf>
    <xf numFmtId="0" fontId="59" fillId="0" borderId="74"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82" fontId="61" fillId="0" borderId="6" xfId="51" applyNumberFormat="1" applyFont="1" applyFill="1" applyBorder="1" applyAlignment="1" applyProtection="1">
      <alignment horizontal="center" vertical="center" wrapText="1" readingOrder="1"/>
      <protection locked="0"/>
    </xf>
    <xf numFmtId="182" fontId="61" fillId="0" borderId="6" xfId="51" applyNumberFormat="1" applyFont="1" applyFill="1" applyBorder="1" applyAlignment="1" applyProtection="1">
      <alignment vertical="center" wrapText="1" readingOrder="1"/>
      <protection locked="0"/>
    </xf>
    <xf numFmtId="182" fontId="50" fillId="0" borderId="6" xfId="51" applyNumberFormat="1" applyFont="1" applyBorder="1" applyAlignment="1">
      <alignment vertical="center" wrapText="1"/>
    </xf>
    <xf numFmtId="43" fontId="50" fillId="0" borderId="6" xfId="550" applyFont="1" applyBorder="1" applyAlignment="1">
      <alignment horizontal="right" vertical="center" wrapText="1"/>
    </xf>
    <xf numFmtId="10" fontId="50" fillId="0" borderId="6" xfId="551"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2" fontId="61" fillId="0" borderId="6" xfId="51" applyNumberFormat="1" applyFont="1" applyFill="1" applyBorder="1" applyAlignment="1" applyProtection="1">
      <alignment horizontal="right" vertical="center" wrapText="1" readingOrder="1"/>
      <protection locked="0"/>
    </xf>
    <xf numFmtId="171" fontId="50" fillId="0" borderId="6" xfId="550" applyNumberFormat="1" applyFont="1" applyBorder="1" applyAlignment="1">
      <alignment horizontal="right" vertical="center" wrapText="1"/>
    </xf>
    <xf numFmtId="10" fontId="50" fillId="0" borderId="59" xfId="4" applyNumberFormat="1" applyFont="1" applyBorder="1" applyAlignment="1">
      <alignment horizontal="center" vertical="center" wrapText="1"/>
    </xf>
    <xf numFmtId="182" fontId="62" fillId="6" borderId="25" xfId="51" applyNumberFormat="1" applyFont="1" applyFill="1" applyBorder="1" applyAlignment="1" applyProtection="1">
      <alignment horizontal="center" vertical="center" wrapText="1" readingOrder="1"/>
      <protection locked="0"/>
    </xf>
    <xf numFmtId="43" fontId="62" fillId="6" borderId="25" xfId="550"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82" fontId="46" fillId="6" borderId="25" xfId="51" applyNumberFormat="1" applyFont="1" applyFill="1" applyBorder="1" applyAlignment="1">
      <alignment vertical="center" wrapText="1"/>
    </xf>
    <xf numFmtId="171" fontId="46" fillId="6" borderId="25" xfId="550"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1" fontId="57" fillId="0" borderId="0" xfId="548"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5"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82" fontId="44" fillId="0" borderId="3" xfId="51" applyNumberFormat="1" applyFont="1" applyBorder="1" applyAlignment="1">
      <alignment horizontal="right" vertical="center" wrapText="1" readingOrder="1"/>
    </xf>
    <xf numFmtId="167" fontId="44" fillId="0" borderId="3" xfId="51"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3" fontId="44" fillId="0" borderId="3" xfId="51"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6" fillId="0" borderId="30" xfId="0" applyFont="1" applyBorder="1" applyAlignment="1">
      <alignment horizontal="left" vertical="center" wrapText="1" readingOrder="1"/>
    </xf>
    <xf numFmtId="182" fontId="52" fillId="0" borderId="7" xfId="51" applyNumberFormat="1" applyFont="1" applyBorder="1" applyAlignment="1">
      <alignment horizontal="right" vertical="center" wrapText="1" readingOrder="1"/>
    </xf>
    <xf numFmtId="182" fontId="44" fillId="0" borderId="7" xfId="51" applyNumberFormat="1" applyFont="1" applyBorder="1" applyAlignment="1">
      <alignment horizontal="right" vertical="center" wrapText="1" readingOrder="1"/>
    </xf>
    <xf numFmtId="167" fontId="44" fillId="0" borderId="7" xfId="51"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3" fontId="44" fillId="0" borderId="7" xfId="51" applyNumberFormat="1" applyFont="1" applyBorder="1" applyAlignment="1">
      <alignment horizontal="right" vertical="center" wrapText="1" readingOrder="1"/>
    </xf>
    <xf numFmtId="188" fontId="138" fillId="5" borderId="1" xfId="0" applyNumberFormat="1" applyFont="1" applyFill="1" applyBorder="1" applyAlignment="1">
      <alignment horizontal="right" vertical="center" wrapText="1" readingOrder="1"/>
    </xf>
    <xf numFmtId="0" fontId="0" fillId="0" borderId="0" xfId="0" applyAlignment="1">
      <alignment horizontal="left"/>
    </xf>
    <xf numFmtId="9" fontId="150" fillId="43" borderId="79" xfId="0" applyNumberFormat="1" applyFont="1" applyFill="1" applyBorder="1" applyAlignment="1">
      <alignment horizontal="center" vertical="center" wrapText="1" readingOrder="1"/>
    </xf>
    <xf numFmtId="0" fontId="149" fillId="43" borderId="79" xfId="0" applyFont="1" applyFill="1" applyBorder="1" applyAlignment="1">
      <alignment horizontal="left" vertical="center" wrapText="1" readingOrder="1"/>
    </xf>
    <xf numFmtId="22" fontId="0" fillId="0" borderId="0" xfId="0" applyNumberFormat="1"/>
    <xf numFmtId="0" fontId="0" fillId="4" borderId="0" xfId="0" applyFill="1"/>
    <xf numFmtId="9" fontId="146" fillId="0" borderId="3" xfId="2" applyFont="1" applyFill="1" applyBorder="1" applyAlignment="1">
      <alignment horizontal="center" vertical="center" wrapText="1" readingOrder="1"/>
    </xf>
    <xf numFmtId="0" fontId="122" fillId="0" borderId="0" xfId="5" applyFont="1" applyAlignment="1">
      <alignment horizontal="center"/>
    </xf>
    <xf numFmtId="0" fontId="107" fillId="0" borderId="0" xfId="5" applyFont="1" applyAlignment="1">
      <alignment horizontal="center"/>
    </xf>
    <xf numFmtId="178" fontId="112" fillId="0" borderId="0" xfId="4" applyNumberFormat="1" applyFont="1" applyAlignment="1">
      <alignment horizontal="center" vertical="center" wrapText="1" readingOrder="1"/>
    </xf>
    <xf numFmtId="178" fontId="110" fillId="0" borderId="0" xfId="4" applyNumberFormat="1" applyFont="1" applyAlignment="1">
      <alignment horizontal="center" vertical="center" wrapText="1" readingOrder="1"/>
    </xf>
    <xf numFmtId="0" fontId="0" fillId="0" borderId="0" xfId="0" applyAlignment="1">
      <alignment horizontal="center"/>
    </xf>
    <xf numFmtId="178" fontId="117" fillId="0" borderId="0" xfId="4" applyNumberFormat="1" applyFont="1" applyAlignment="1">
      <alignment horizontal="center" vertical="center" wrapText="1" readingOrder="1"/>
    </xf>
    <xf numFmtId="9" fontId="62" fillId="6" borderId="25" xfId="551" applyFont="1" applyFill="1" applyBorder="1" applyAlignment="1" applyProtection="1">
      <alignment horizontal="right" vertical="center" wrapText="1" readingOrder="1"/>
      <protection locked="0"/>
    </xf>
    <xf numFmtId="182" fontId="0" fillId="0" borderId="0" xfId="0" applyNumberFormat="1"/>
    <xf numFmtId="180" fontId="0" fillId="0" borderId="0" xfId="0" applyNumberFormat="1"/>
    <xf numFmtId="182" fontId="122" fillId="0" borderId="0" xfId="5" applyNumberFormat="1" applyFont="1" applyAlignment="1">
      <alignment horizontal="left"/>
    </xf>
    <xf numFmtId="0" fontId="43" fillId="0" borderId="32" xfId="0" applyFont="1" applyBorder="1" applyAlignment="1">
      <alignment vertical="center" wrapText="1" readingOrder="1"/>
    </xf>
    <xf numFmtId="173" fontId="68" fillId="0" borderId="3" xfId="51" applyNumberFormat="1" applyFont="1" applyFill="1" applyBorder="1" applyAlignment="1">
      <alignment horizontal="right" vertical="center" wrapText="1" readingOrder="1"/>
    </xf>
    <xf numFmtId="173" fontId="147" fillId="0" borderId="3" xfId="51" applyNumberFormat="1" applyFont="1" applyFill="1" applyBorder="1" applyAlignment="1">
      <alignment horizontal="right" vertical="center" wrapText="1" readingOrder="1"/>
    </xf>
    <xf numFmtId="182" fontId="147" fillId="0" borderId="3" xfId="51" applyNumberFormat="1" applyFont="1" applyFill="1" applyBorder="1" applyAlignment="1">
      <alignment horizontal="right" vertical="center" wrapText="1" readingOrder="1"/>
    </xf>
    <xf numFmtId="9" fontId="147" fillId="0" borderId="3" xfId="2" applyFont="1" applyFill="1" applyBorder="1" applyAlignment="1">
      <alignment horizontal="right" vertical="center" wrapText="1" readingOrder="1"/>
    </xf>
    <xf numFmtId="171" fontId="0" fillId="0" borderId="0" xfId="1" applyNumberFormat="1" applyFont="1"/>
    <xf numFmtId="9" fontId="58" fillId="0" borderId="3" xfId="2" applyFont="1" applyFill="1" applyBorder="1" applyAlignment="1">
      <alignment horizontal="center" vertical="center" wrapText="1" readingOrder="1"/>
    </xf>
    <xf numFmtId="166" fontId="160" fillId="4" borderId="0" xfId="0" applyNumberFormat="1" applyFont="1" applyFill="1" applyAlignment="1">
      <alignment readingOrder="1"/>
    </xf>
    <xf numFmtId="178" fontId="100" fillId="0" borderId="3" xfId="0" applyNumberFormat="1" applyFont="1" applyBorder="1" applyAlignment="1">
      <alignment vertical="center" wrapText="1" readingOrder="1"/>
    </xf>
    <xf numFmtId="178" fontId="101" fillId="0" borderId="3" xfId="0" applyNumberFormat="1" applyFont="1" applyBorder="1" applyAlignment="1">
      <alignment vertical="center" wrapText="1" readingOrder="1"/>
    </xf>
    <xf numFmtId="178" fontId="100" fillId="0" borderId="3" xfId="2" applyNumberFormat="1" applyFont="1" applyBorder="1" applyAlignment="1">
      <alignment vertical="center" wrapText="1" readingOrder="1"/>
    </xf>
    <xf numFmtId="0" fontId="158" fillId="47"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64" fillId="47" borderId="24" xfId="0" applyFont="1" applyFill="1" applyBorder="1" applyAlignment="1">
      <alignment vertical="center" wrapText="1" readingOrder="1"/>
    </xf>
    <xf numFmtId="182" fontId="157" fillId="47" borderId="25" xfId="51" applyNumberFormat="1" applyFont="1" applyFill="1" applyBorder="1" applyAlignment="1">
      <alignment horizontal="right" vertical="center" wrapText="1" readingOrder="1"/>
    </xf>
    <xf numFmtId="182" fontId="165" fillId="47" borderId="25" xfId="51" applyNumberFormat="1" applyFont="1" applyFill="1" applyBorder="1" applyAlignment="1">
      <alignment horizontal="right" vertical="center" wrapText="1" readingOrder="1"/>
    </xf>
    <xf numFmtId="173" fontId="165" fillId="47" borderId="25" xfId="51" applyNumberFormat="1" applyFont="1" applyFill="1" applyBorder="1" applyAlignment="1">
      <alignment horizontal="right" vertical="center" wrapText="1" readingOrder="1"/>
    </xf>
    <xf numFmtId="9" fontId="165" fillId="47" borderId="25" xfId="2" applyFont="1" applyFill="1" applyBorder="1" applyAlignment="1">
      <alignment horizontal="right" vertical="center" wrapText="1" readingOrder="1"/>
    </xf>
    <xf numFmtId="9" fontId="145" fillId="0" borderId="52" xfId="2" applyFont="1" applyBorder="1" applyAlignment="1" applyProtection="1">
      <alignment horizontal="right" vertical="center" wrapText="1" readingOrder="1"/>
      <protection locked="0"/>
    </xf>
    <xf numFmtId="9" fontId="145" fillId="0" borderId="47" xfId="2" applyFont="1" applyBorder="1" applyAlignment="1" applyProtection="1">
      <alignment horizontal="right" vertical="center" wrapText="1" readingOrder="1"/>
      <protection locked="0"/>
    </xf>
    <xf numFmtId="9" fontId="145" fillId="0" borderId="7" xfId="2" applyFont="1" applyBorder="1" applyAlignment="1" applyProtection="1">
      <alignment horizontal="right" vertical="center" wrapText="1" readingOrder="1"/>
      <protection locked="0"/>
    </xf>
    <xf numFmtId="9" fontId="145" fillId="0" borderId="3" xfId="2" applyFont="1" applyBorder="1" applyAlignment="1" applyProtection="1">
      <alignment horizontal="right" vertical="center" wrapText="1" readingOrder="1"/>
      <protection locked="0"/>
    </xf>
    <xf numFmtId="9" fontId="56" fillId="0" borderId="3" xfId="2" applyFont="1" applyBorder="1" applyAlignment="1" applyProtection="1">
      <alignment horizontal="right" vertical="center" wrapText="1" readingOrder="1"/>
      <protection locked="0"/>
    </xf>
    <xf numFmtId="9" fontId="145" fillId="0" borderId="37" xfId="2" applyFont="1" applyBorder="1" applyAlignment="1" applyProtection="1">
      <alignment horizontal="right" vertical="center" wrapText="1" readingOrder="1"/>
      <protection locked="0"/>
    </xf>
    <xf numFmtId="9" fontId="74" fillId="0" borderId="3" xfId="2" applyFont="1" applyBorder="1" applyAlignment="1" applyProtection="1">
      <alignment horizontal="right" vertical="center" wrapText="1" readingOrder="1"/>
      <protection locked="0"/>
    </xf>
    <xf numFmtId="0" fontId="69" fillId="41" borderId="1" xfId="0" applyFont="1" applyFill="1" applyBorder="1" applyAlignment="1">
      <alignment horizontal="center" vertical="center" wrapText="1" readingOrder="1"/>
    </xf>
    <xf numFmtId="0" fontId="143"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2" fontId="77" fillId="0" borderId="0" xfId="51" applyNumberFormat="1" applyFont="1" applyAlignment="1" applyProtection="1">
      <alignment horizontal="center" vertical="center" wrapText="1" readingOrder="1"/>
      <protection locked="0"/>
    </xf>
    <xf numFmtId="9" fontId="44" fillId="48" borderId="3" xfId="2" applyFont="1" applyFill="1" applyBorder="1" applyAlignment="1">
      <alignment horizontal="center" vertical="center" wrapText="1" readingOrder="1"/>
    </xf>
    <xf numFmtId="178" fontId="44" fillId="6" borderId="3" xfId="0" applyNumberFormat="1" applyFont="1" applyFill="1" applyBorder="1" applyAlignment="1">
      <alignment horizontal="right" vertical="center" wrapText="1" readingOrder="1"/>
    </xf>
    <xf numFmtId="0" fontId="166" fillId="47" borderId="24" xfId="0" applyFont="1" applyFill="1" applyBorder="1" applyAlignment="1">
      <alignment horizontal="center" vertical="center" wrapText="1" readingOrder="1"/>
    </xf>
    <xf numFmtId="0" fontId="71" fillId="49" borderId="0" xfId="0" applyFont="1" applyFill="1" applyAlignment="1">
      <alignment horizontal="left" vertical="center" wrapText="1" readingOrder="1"/>
    </xf>
    <xf numFmtId="0" fontId="158" fillId="47" borderId="24" xfId="0" applyFont="1" applyFill="1" applyBorder="1" applyAlignment="1">
      <alignment horizontal="center" vertical="center" wrapText="1" readingOrder="1"/>
    </xf>
    <xf numFmtId="7" fontId="0" fillId="0" borderId="0" xfId="0" applyNumberFormat="1"/>
    <xf numFmtId="9" fontId="77" fillId="0" borderId="3" xfId="2" applyFont="1" applyBorder="1" applyAlignment="1" applyProtection="1">
      <alignment horizontal="right" vertical="center" wrapText="1" readingOrder="1"/>
      <protection locked="0"/>
    </xf>
    <xf numFmtId="9" fontId="45" fillId="0" borderId="3" xfId="2" applyFont="1" applyBorder="1" applyAlignment="1" applyProtection="1">
      <alignment horizontal="right" vertical="center" wrapText="1" readingOrder="1"/>
      <protection locked="0"/>
    </xf>
    <xf numFmtId="0" fontId="151" fillId="45" borderId="79" xfId="0" applyFont="1" applyFill="1" applyBorder="1" applyAlignment="1">
      <alignment horizontal="left" vertical="center" wrapText="1" readingOrder="1"/>
    </xf>
    <xf numFmtId="9" fontId="152" fillId="45" borderId="79" xfId="0" applyNumberFormat="1" applyFont="1" applyFill="1" applyBorder="1" applyAlignment="1">
      <alignment horizontal="center" vertical="center" wrapText="1" readingOrder="1"/>
    </xf>
    <xf numFmtId="0" fontId="43" fillId="45" borderId="32" xfId="0" applyFont="1" applyFill="1" applyBorder="1" applyAlignment="1">
      <alignment horizontal="left" vertical="center" wrapText="1" readingOrder="1"/>
    </xf>
    <xf numFmtId="182" fontId="54" fillId="45" borderId="3" xfId="51" applyNumberFormat="1" applyFont="1" applyFill="1" applyBorder="1" applyAlignment="1">
      <alignment horizontal="right" vertical="center" wrapText="1" readingOrder="1"/>
    </xf>
    <xf numFmtId="9" fontId="58" fillId="45" borderId="3" xfId="2" applyFont="1" applyFill="1" applyBorder="1" applyAlignment="1">
      <alignment horizontal="right" vertical="center" wrapText="1" readingOrder="1"/>
    </xf>
    <xf numFmtId="182" fontId="58" fillId="45" borderId="3" xfId="51" applyNumberFormat="1" applyFont="1" applyFill="1" applyBorder="1" applyAlignment="1">
      <alignment horizontal="right" vertical="center" wrapText="1" readingOrder="1"/>
    </xf>
    <xf numFmtId="173" fontId="58" fillId="45" borderId="3" xfId="51" applyNumberFormat="1" applyFont="1" applyFill="1" applyBorder="1" applyAlignment="1">
      <alignment horizontal="right" vertical="center" wrapText="1" readingOrder="1"/>
    </xf>
    <xf numFmtId="0" fontId="164" fillId="47" borderId="32" xfId="0" applyFont="1" applyFill="1" applyBorder="1" applyAlignment="1">
      <alignment vertical="center" wrapText="1" readingOrder="1"/>
    </xf>
    <xf numFmtId="182" fontId="157" fillId="47" borderId="3" xfId="51" applyNumberFormat="1" applyFont="1" applyFill="1" applyBorder="1" applyAlignment="1">
      <alignment horizontal="right" vertical="center" wrapText="1" readingOrder="1"/>
    </xf>
    <xf numFmtId="182" fontId="165" fillId="47" borderId="3" xfId="51" applyNumberFormat="1" applyFont="1" applyFill="1" applyBorder="1" applyAlignment="1">
      <alignment horizontal="right" vertical="center" wrapText="1" readingOrder="1"/>
    </xf>
    <xf numFmtId="173" fontId="165" fillId="47" borderId="3" xfId="51" applyNumberFormat="1" applyFont="1" applyFill="1" applyBorder="1" applyAlignment="1">
      <alignment horizontal="right" vertical="center" wrapText="1" readingOrder="1"/>
    </xf>
    <xf numFmtId="9" fontId="165" fillId="47" borderId="3" xfId="2" applyFont="1" applyFill="1" applyBorder="1" applyAlignment="1">
      <alignment horizontal="right" vertical="center" wrapText="1" readingOrder="1"/>
    </xf>
    <xf numFmtId="0" fontId="43" fillId="45" borderId="32" xfId="0" applyFont="1" applyFill="1" applyBorder="1" applyAlignment="1">
      <alignment vertical="center" wrapText="1" readingOrder="1"/>
    </xf>
    <xf numFmtId="182" fontId="68" fillId="45" borderId="3" xfId="51" applyNumberFormat="1" applyFont="1" applyFill="1" applyBorder="1" applyAlignment="1">
      <alignment horizontal="right" vertical="center" wrapText="1" readingOrder="1"/>
    </xf>
    <xf numFmtId="182" fontId="147" fillId="45" borderId="3" xfId="51" applyNumberFormat="1" applyFont="1" applyFill="1" applyBorder="1" applyAlignment="1">
      <alignment horizontal="right" vertical="center" wrapText="1" readingOrder="1"/>
    </xf>
    <xf numFmtId="173" fontId="147" fillId="45" borderId="3" xfId="51" applyNumberFormat="1" applyFont="1" applyFill="1" applyBorder="1" applyAlignment="1">
      <alignment horizontal="right" vertical="center" wrapText="1" readingOrder="1"/>
    </xf>
    <xf numFmtId="9" fontId="147" fillId="45" borderId="3" xfId="2" applyFont="1" applyFill="1" applyBorder="1" applyAlignment="1">
      <alignment horizontal="right" vertical="center" wrapText="1" readingOrder="1"/>
    </xf>
    <xf numFmtId="9" fontId="169" fillId="46" borderId="79" xfId="0" applyNumberFormat="1" applyFont="1" applyFill="1" applyBorder="1" applyAlignment="1">
      <alignment horizontal="center" vertical="center" wrapText="1" readingOrder="1"/>
    </xf>
    <xf numFmtId="182" fontId="145" fillId="0" borderId="3" xfId="51" applyNumberFormat="1" applyFont="1" applyFill="1" applyBorder="1" applyAlignment="1" applyProtection="1">
      <alignment horizontal="right" vertical="center" wrapText="1" readingOrder="1"/>
      <protection locked="0"/>
    </xf>
    <xf numFmtId="171" fontId="145" fillId="0" borderId="3" xfId="1" applyNumberFormat="1" applyFont="1" applyFill="1" applyBorder="1" applyAlignment="1" applyProtection="1">
      <alignment horizontal="center" vertical="center" wrapText="1" readingOrder="1"/>
      <protection locked="0"/>
    </xf>
    <xf numFmtId="9" fontId="146" fillId="0" borderId="3" xfId="2" applyFont="1" applyBorder="1" applyAlignment="1">
      <alignment horizontal="center" vertical="center" wrapText="1"/>
    </xf>
    <xf numFmtId="182" fontId="145" fillId="0" borderId="3" xfId="51" applyNumberFormat="1" applyFont="1" applyFill="1" applyBorder="1" applyAlignment="1" applyProtection="1">
      <alignment horizontal="center" vertical="center" wrapText="1" readingOrder="1"/>
      <protection locked="0"/>
    </xf>
    <xf numFmtId="182" fontId="145" fillId="0" borderId="3" xfId="51" applyNumberFormat="1" applyFont="1" applyFill="1" applyBorder="1" applyAlignment="1" applyProtection="1">
      <alignment vertical="center" wrapText="1" readingOrder="1"/>
      <protection locked="0"/>
    </xf>
    <xf numFmtId="43" fontId="146" fillId="0" borderId="3" xfId="550" applyFont="1" applyBorder="1" applyAlignment="1">
      <alignment horizontal="right" vertical="center" wrapText="1"/>
    </xf>
    <xf numFmtId="10" fontId="146" fillId="0" borderId="3" xfId="551" applyNumberFormat="1" applyFont="1" applyBorder="1" applyAlignment="1">
      <alignment horizontal="right" vertical="center" wrapText="1"/>
    </xf>
    <xf numFmtId="9" fontId="146" fillId="0" borderId="3" xfId="4" applyNumberFormat="1" applyFont="1" applyBorder="1" applyAlignment="1">
      <alignment horizontal="center" vertical="center" wrapText="1"/>
    </xf>
    <xf numFmtId="0" fontId="141" fillId="3" borderId="0" xfId="0" applyFont="1" applyFill="1"/>
    <xf numFmtId="0" fontId="142" fillId="3" borderId="0" xfId="0" applyFont="1" applyFill="1"/>
    <xf numFmtId="9" fontId="147" fillId="0" borderId="75" xfId="0" applyNumberFormat="1" applyFont="1" applyBorder="1" applyAlignment="1">
      <alignment horizontal="center" vertical="center" wrapText="1" readingOrder="1"/>
    </xf>
    <xf numFmtId="0" fontId="58" fillId="0" borderId="0" xfId="0" applyFont="1"/>
    <xf numFmtId="9" fontId="113" fillId="0" borderId="5" xfId="7" applyFont="1" applyBorder="1" applyAlignment="1">
      <alignment horizontal="center" vertical="center" wrapText="1"/>
    </xf>
    <xf numFmtId="0" fontId="97" fillId="0" borderId="0" xfId="0" applyFont="1" applyAlignment="1">
      <alignment vertical="top" wrapText="1" readingOrder="1"/>
    </xf>
    <xf numFmtId="0" fontId="103" fillId="0" borderId="0" xfId="5" applyFont="1" applyAlignment="1">
      <alignment horizontal="left"/>
    </xf>
    <xf numFmtId="180" fontId="122" fillId="0" borderId="0" xfId="5" applyNumberFormat="1" applyFont="1" applyAlignment="1">
      <alignment horizontal="left"/>
    </xf>
    <xf numFmtId="182" fontId="107" fillId="0" borderId="0" xfId="5" applyNumberFormat="1" applyFont="1" applyAlignment="1">
      <alignment horizontal="left"/>
    </xf>
    <xf numFmtId="178" fontId="102" fillId="0" borderId="3" xfId="4" applyNumberFormat="1" applyFont="1" applyBorder="1" applyAlignment="1">
      <alignment vertical="center" wrapText="1" readingOrder="1"/>
    </xf>
    <xf numFmtId="178" fontId="101" fillId="0" borderId="3" xfId="4" applyNumberFormat="1" applyFont="1" applyBorder="1" applyAlignment="1">
      <alignment vertical="center" wrapText="1" readingOrder="1"/>
    </xf>
    <xf numFmtId="178" fontId="102" fillId="0" borderId="3" xfId="0" applyNumberFormat="1" applyFont="1" applyBorder="1" applyAlignment="1">
      <alignment vertical="center" wrapText="1" readingOrder="1"/>
    </xf>
    <xf numFmtId="178" fontId="99" fillId="0" borderId="3" xfId="0" applyNumberFormat="1" applyFont="1" applyBorder="1" applyAlignment="1">
      <alignment vertical="center" wrapText="1" readingOrder="1"/>
    </xf>
    <xf numFmtId="178" fontId="100" fillId="0" borderId="37" xfId="0" applyNumberFormat="1" applyFont="1" applyBorder="1" applyAlignment="1">
      <alignment vertical="center" wrapText="1" readingOrder="1"/>
    </xf>
    <xf numFmtId="0" fontId="97" fillId="0" borderId="0" xfId="0" applyFont="1" applyAlignment="1">
      <alignment vertical="center" wrapText="1" readingOrder="1"/>
    </xf>
    <xf numFmtId="182" fontId="102" fillId="0" borderId="3" xfId="51" applyNumberFormat="1" applyFont="1" applyBorder="1" applyAlignment="1">
      <alignment horizontal="right" vertical="center" wrapText="1" readingOrder="1"/>
    </xf>
    <xf numFmtId="178" fontId="102" fillId="0" borderId="3" xfId="2" applyNumberFormat="1" applyFont="1" applyBorder="1" applyAlignment="1">
      <alignment horizontal="right" vertical="center" wrapText="1" readingOrder="1"/>
    </xf>
    <xf numFmtId="0" fontId="103"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44" fillId="0" borderId="60"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8" fontId="51" fillId="0" borderId="7" xfId="51" applyNumberFormat="1" applyFont="1" applyBorder="1" applyAlignment="1">
      <alignment horizontal="right" vertical="center" wrapText="1" readingOrder="1"/>
    </xf>
    <xf numFmtId="178" fontId="51" fillId="0" borderId="3" xfId="51" applyNumberFormat="1" applyFont="1" applyBorder="1" applyAlignment="1">
      <alignment horizontal="right" vertical="center" wrapText="1" readingOrder="1"/>
    </xf>
    <xf numFmtId="178" fontId="51" fillId="0" borderId="3" xfId="51" applyNumberFormat="1" applyFont="1" applyBorder="1" applyAlignment="1">
      <alignment vertical="center" wrapText="1" readingOrder="1"/>
    </xf>
    <xf numFmtId="178" fontId="51" fillId="0" borderId="5" xfId="51" applyNumberFormat="1" applyFont="1" applyBorder="1" applyAlignment="1">
      <alignment horizontal="right" vertical="center" wrapText="1" readingOrder="1"/>
    </xf>
    <xf numFmtId="178" fontId="51" fillId="0" borderId="7" xfId="51" applyNumberFormat="1" applyFont="1" applyBorder="1" applyAlignment="1">
      <alignment horizontal="center" vertical="center" wrapText="1" readingOrder="1"/>
    </xf>
    <xf numFmtId="178" fontId="51" fillId="0" borderId="3" xfId="51" applyNumberFormat="1" applyFont="1" applyBorder="1" applyAlignment="1">
      <alignment horizontal="center" vertical="center" wrapText="1" readingOrder="1"/>
    </xf>
    <xf numFmtId="178" fontId="51" fillId="0" borderId="5" xfId="51" applyNumberFormat="1" applyFont="1" applyBorder="1" applyAlignment="1">
      <alignment horizontal="center" vertical="center" wrapText="1" readingOrder="1"/>
    </xf>
    <xf numFmtId="9" fontId="113" fillId="4" borderId="5" xfId="7" applyFont="1" applyFill="1" applyBorder="1" applyAlignment="1">
      <alignment horizontal="center" vertical="center" wrapText="1"/>
    </xf>
    <xf numFmtId="0" fontId="156" fillId="0" borderId="0" xfId="5" applyFont="1" applyAlignment="1">
      <alignment horizontal="left"/>
    </xf>
    <xf numFmtId="9" fontId="147" fillId="0" borderId="0" xfId="0" applyNumberFormat="1" applyFont="1" applyAlignment="1">
      <alignment horizontal="center" vertical="center" wrapText="1" readingOrder="1"/>
    </xf>
    <xf numFmtId="9" fontId="133" fillId="0" borderId="0" xfId="0" applyNumberFormat="1" applyFont="1" applyAlignment="1">
      <alignment horizontal="center" vertical="center" wrapText="1" readingOrder="1"/>
    </xf>
    <xf numFmtId="0" fontId="52" fillId="43" borderId="79" xfId="0" applyFont="1" applyFill="1" applyBorder="1" applyAlignment="1">
      <alignment horizontal="left" vertical="center" wrapText="1" readingOrder="1"/>
    </xf>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178" fontId="172" fillId="0" borderId="0" xfId="4" applyNumberFormat="1" applyFont="1" applyAlignment="1">
      <alignment horizontal="center" vertical="center" wrapText="1" readingOrder="1"/>
    </xf>
    <xf numFmtId="9" fontId="126" fillId="0" borderId="3" xfId="7" applyFont="1" applyFill="1" applyBorder="1" applyAlignment="1">
      <alignment horizontal="center" vertical="center" wrapText="1" readingOrder="1"/>
    </xf>
    <xf numFmtId="178" fontId="122" fillId="0" borderId="0" xfId="5" applyNumberFormat="1" applyFont="1" applyAlignment="1">
      <alignment horizontal="left"/>
    </xf>
    <xf numFmtId="5" fontId="102" fillId="0" borderId="3" xfId="51"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172" fontId="44" fillId="0" borderId="3" xfId="2" applyNumberFormat="1" applyFont="1" applyFill="1" applyBorder="1" applyAlignment="1">
      <alignment horizontal="center" vertical="center" wrapText="1" readingOrder="1"/>
    </xf>
    <xf numFmtId="9" fontId="134" fillId="0" borderId="78" xfId="7" applyFont="1" applyFill="1" applyBorder="1" applyAlignment="1">
      <alignment horizontal="center" vertical="center" wrapText="1" readingOrder="1"/>
    </xf>
    <xf numFmtId="178" fontId="113" fillId="2" borderId="3" xfId="0" applyNumberFormat="1" applyFont="1" applyFill="1" applyBorder="1" applyAlignment="1">
      <alignment vertical="center" wrapText="1" readingOrder="1"/>
    </xf>
    <xf numFmtId="9" fontId="113" fillId="2" borderId="3" xfId="2" applyFont="1" applyFill="1" applyBorder="1" applyAlignment="1">
      <alignment horizontal="center" vertical="center" wrapText="1" readingOrder="1"/>
    </xf>
    <xf numFmtId="178" fontId="113" fillId="2" borderId="3" xfId="2" applyNumberFormat="1" applyFont="1" applyFill="1" applyBorder="1" applyAlignment="1">
      <alignment vertical="center" wrapText="1" readingOrder="1"/>
    </xf>
    <xf numFmtId="178" fontId="163" fillId="52" borderId="3" xfId="0" applyNumberFormat="1" applyFont="1" applyFill="1" applyBorder="1" applyAlignment="1">
      <alignment vertical="center" wrapText="1" readingOrder="1"/>
    </xf>
    <xf numFmtId="9" fontId="163" fillId="52" borderId="3" xfId="2" applyFont="1" applyFill="1" applyBorder="1" applyAlignment="1">
      <alignment horizontal="center" vertical="center" wrapText="1" readingOrder="1"/>
    </xf>
    <xf numFmtId="178" fontId="163" fillId="52" borderId="3" xfId="2" applyNumberFormat="1" applyFont="1" applyFill="1" applyBorder="1" applyAlignment="1">
      <alignment vertical="center" wrapText="1" readingOrder="1"/>
    </xf>
    <xf numFmtId="0" fontId="163" fillId="51" borderId="3" xfId="4" applyFont="1" applyFill="1" applyBorder="1" applyAlignment="1">
      <alignment horizontal="left" vertical="center" wrapText="1" readingOrder="1"/>
    </xf>
    <xf numFmtId="9" fontId="113" fillId="52" borderId="3" xfId="7" applyFont="1" applyFill="1" applyBorder="1" applyAlignment="1">
      <alignment horizontal="center" vertical="center" wrapText="1" readingOrder="1"/>
    </xf>
    <xf numFmtId="0" fontId="163" fillId="52" borderId="3" xfId="0" applyFont="1" applyFill="1" applyBorder="1" applyAlignment="1">
      <alignment horizontal="center" vertical="center" wrapText="1" readingOrder="1"/>
    </xf>
    <xf numFmtId="3" fontId="124" fillId="52" borderId="3" xfId="4" applyNumberFormat="1" applyFont="1" applyFill="1" applyBorder="1" applyAlignment="1">
      <alignment horizontal="right" vertical="center" wrapText="1" readingOrder="1"/>
    </xf>
    <xf numFmtId="182" fontId="124" fillId="52" borderId="3" xfId="51" applyNumberFormat="1" applyFont="1" applyFill="1" applyBorder="1" applyAlignment="1">
      <alignment horizontal="right" vertical="center" wrapText="1" readingOrder="1"/>
    </xf>
    <xf numFmtId="178" fontId="124" fillId="52" borderId="3" xfId="4" applyNumberFormat="1" applyFont="1" applyFill="1" applyBorder="1" applyAlignment="1">
      <alignment horizontal="right" vertical="center" wrapText="1" readingOrder="1"/>
    </xf>
    <xf numFmtId="5" fontId="124" fillId="52" borderId="3" xfId="51" applyNumberFormat="1" applyFont="1" applyFill="1" applyBorder="1" applyAlignment="1">
      <alignment horizontal="right" vertical="center" wrapText="1" readingOrder="1"/>
    </xf>
    <xf numFmtId="9" fontId="124" fillId="52" borderId="3" xfId="2" applyFont="1" applyFill="1" applyBorder="1" applyAlignment="1">
      <alignment horizontal="center" vertical="center" wrapText="1" readingOrder="1"/>
    </xf>
    <xf numFmtId="9" fontId="124" fillId="52"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63" fillId="53" borderId="3" xfId="0" applyFont="1" applyFill="1" applyBorder="1" applyAlignment="1">
      <alignment horizontal="center" vertical="center" wrapText="1" readingOrder="1"/>
    </xf>
    <xf numFmtId="9" fontId="113" fillId="4" borderId="7" xfId="7" applyFont="1" applyFill="1" applyBorder="1" applyAlignment="1">
      <alignment horizontal="center" vertical="center" wrapText="1"/>
    </xf>
    <xf numFmtId="9" fontId="113" fillId="0" borderId="7" xfId="7" applyFont="1" applyBorder="1" applyAlignment="1">
      <alignment horizontal="center" vertical="center" wrapText="1"/>
    </xf>
    <xf numFmtId="9" fontId="134" fillId="44" borderId="3" xfId="7" applyFont="1" applyFill="1" applyBorder="1" applyAlignment="1">
      <alignment horizontal="center" vertical="center" wrapText="1" readingOrder="1"/>
    </xf>
    <xf numFmtId="0" fontId="161" fillId="51" borderId="3" xfId="4" applyFont="1" applyFill="1" applyBorder="1" applyAlignment="1">
      <alignment horizontal="center" vertical="center" wrapText="1" readingOrder="1"/>
    </xf>
    <xf numFmtId="3" fontId="161" fillId="51" borderId="3" xfId="4" applyNumberFormat="1" applyFont="1" applyFill="1" applyBorder="1" applyAlignment="1">
      <alignment horizontal="center" vertical="center" wrapText="1" readingOrder="1"/>
    </xf>
    <xf numFmtId="172" fontId="124" fillId="52" borderId="3" xfId="6" applyNumberFormat="1" applyFont="1" applyFill="1" applyBorder="1" applyAlignment="1">
      <alignment horizontal="center" vertical="center" wrapText="1" readingOrder="1"/>
    </xf>
    <xf numFmtId="0" fontId="124" fillId="50" borderId="3" xfId="4" applyFont="1" applyFill="1" applyBorder="1" applyAlignment="1">
      <alignment horizontal="center" vertical="center" wrapText="1" readingOrder="1"/>
    </xf>
    <xf numFmtId="178" fontId="124" fillId="50" borderId="3" xfId="4" applyNumberFormat="1" applyFont="1" applyFill="1" applyBorder="1" applyAlignment="1">
      <alignment vertical="center" wrapText="1" readingOrder="1"/>
    </xf>
    <xf numFmtId="9" fontId="124" fillId="50" borderId="3" xfId="2" applyFont="1" applyFill="1" applyBorder="1" applyAlignment="1">
      <alignment horizontal="center" vertical="center" wrapText="1" readingOrder="1"/>
    </xf>
    <xf numFmtId="9" fontId="163" fillId="50" borderId="3" xfId="2" applyFont="1" applyFill="1" applyBorder="1" applyAlignment="1">
      <alignment horizontal="center" vertical="center" wrapText="1" readingOrder="1"/>
    </xf>
    <xf numFmtId="9" fontId="124" fillId="50" borderId="3" xfId="6" applyFont="1" applyFill="1" applyBorder="1" applyAlignment="1">
      <alignment horizontal="center" vertical="center" wrapText="1" readingOrder="1"/>
    </xf>
    <xf numFmtId="172" fontId="124" fillId="50" borderId="3" xfId="6" applyNumberFormat="1" applyFont="1" applyFill="1" applyBorder="1" applyAlignment="1">
      <alignment horizontal="center" vertical="center" wrapText="1" readingOrder="1"/>
    </xf>
    <xf numFmtId="178" fontId="124" fillId="50" borderId="3" xfId="4" applyNumberFormat="1" applyFont="1" applyFill="1" applyBorder="1" applyAlignment="1">
      <alignment horizontal="right" vertical="center" wrapText="1" readingOrder="1"/>
    </xf>
    <xf numFmtId="178" fontId="124" fillId="53" borderId="3" xfId="4" applyNumberFormat="1" applyFont="1" applyFill="1" applyBorder="1" applyAlignment="1">
      <alignment vertical="center" wrapText="1" readingOrder="1"/>
    </xf>
    <xf numFmtId="182" fontId="124" fillId="53" borderId="3" xfId="51" applyNumberFormat="1" applyFont="1" applyFill="1" applyBorder="1" applyAlignment="1">
      <alignment vertical="center" wrapText="1" readingOrder="1"/>
    </xf>
    <xf numFmtId="182" fontId="124" fillId="53" borderId="3" xfId="51" applyNumberFormat="1" applyFont="1" applyFill="1" applyBorder="1" applyAlignment="1">
      <alignment horizontal="right" vertical="center" wrapText="1" readingOrder="1"/>
    </xf>
    <xf numFmtId="9" fontId="124" fillId="53" borderId="3" xfId="2" applyFont="1" applyFill="1" applyBorder="1" applyAlignment="1">
      <alignment horizontal="center" vertical="center" wrapText="1" readingOrder="1"/>
    </xf>
    <xf numFmtId="9" fontId="124" fillId="53" borderId="3" xfId="6" applyFont="1" applyFill="1" applyBorder="1" applyAlignment="1">
      <alignment horizontal="center" vertical="center" wrapText="1" readingOrder="1"/>
    </xf>
    <xf numFmtId="172" fontId="124" fillId="53" borderId="3" xfId="6" applyNumberFormat="1" applyFont="1" applyFill="1" applyBorder="1" applyAlignment="1">
      <alignment horizontal="center" vertical="center" wrapText="1" readingOrder="1"/>
    </xf>
    <xf numFmtId="178" fontId="124" fillId="53" borderId="3" xfId="4" applyNumberFormat="1" applyFont="1" applyFill="1" applyBorder="1" applyAlignment="1">
      <alignment horizontal="right" vertical="center" wrapText="1" readingOrder="1"/>
    </xf>
    <xf numFmtId="9" fontId="113" fillId="4" borderId="10" xfId="7" applyFont="1" applyFill="1" applyBorder="1" applyAlignment="1">
      <alignment horizontal="center" vertical="center" wrapText="1"/>
    </xf>
    <xf numFmtId="182" fontId="124" fillId="52" borderId="3" xfId="51" applyNumberFormat="1" applyFont="1" applyFill="1" applyBorder="1" applyAlignment="1">
      <alignment horizontal="center" vertical="center" wrapText="1" readingOrder="1"/>
    </xf>
    <xf numFmtId="6" fontId="173" fillId="0" borderId="3" xfId="0" applyNumberFormat="1" applyFont="1" applyBorder="1" applyAlignment="1">
      <alignment horizontal="right" vertical="center" wrapText="1" readingOrder="1"/>
    </xf>
    <xf numFmtId="6" fontId="174" fillId="52" borderId="3" xfId="0" applyNumberFormat="1" applyFont="1" applyFill="1" applyBorder="1" applyAlignment="1">
      <alignment horizontal="right" vertical="center" wrapText="1" readingOrder="1"/>
    </xf>
    <xf numFmtId="182" fontId="77" fillId="0" borderId="3" xfId="51" applyNumberFormat="1" applyFont="1" applyBorder="1" applyAlignment="1" applyProtection="1">
      <alignment horizontal="center" vertical="center" wrapText="1" readingOrder="1"/>
      <protection locked="0"/>
    </xf>
    <xf numFmtId="0" fontId="100" fillId="0" borderId="36" xfId="0" applyFont="1" applyBorder="1" applyAlignment="1">
      <alignment horizontal="left" vertical="center" wrapText="1" readingOrder="1"/>
    </xf>
    <xf numFmtId="0" fontId="100" fillId="0" borderId="32" xfId="0" applyFont="1" applyBorder="1" applyAlignment="1">
      <alignment horizontal="left" vertical="center" wrapText="1" readingOrder="1"/>
    </xf>
    <xf numFmtId="0" fontId="113" fillId="2" borderId="32" xfId="0" applyFont="1" applyFill="1" applyBorder="1" applyAlignment="1">
      <alignment horizontal="center" vertical="center" wrapText="1" readingOrder="1"/>
    </xf>
    <xf numFmtId="0" fontId="163" fillId="52" borderId="32" xfId="0" applyFont="1" applyFill="1" applyBorder="1" applyAlignment="1">
      <alignment horizontal="center" vertical="center" wrapText="1" readingOrder="1"/>
    </xf>
    <xf numFmtId="0" fontId="163" fillId="53" borderId="39" xfId="0" applyFont="1" applyFill="1" applyBorder="1" applyAlignment="1">
      <alignment horizontal="center" vertical="center" wrapText="1" readingOrder="1"/>
    </xf>
    <xf numFmtId="178" fontId="163" fillId="53" borderId="40" xfId="0" applyNumberFormat="1" applyFont="1" applyFill="1" applyBorder="1" applyAlignment="1">
      <alignment vertical="center" wrapText="1" readingOrder="1"/>
    </xf>
    <xf numFmtId="9" fontId="163" fillId="53" borderId="40" xfId="2" applyFont="1" applyFill="1" applyBorder="1" applyAlignment="1">
      <alignment horizontal="center" vertical="center" wrapText="1" readingOrder="1"/>
    </xf>
    <xf numFmtId="178" fontId="163" fillId="53" borderId="40" xfId="2" applyNumberFormat="1" applyFont="1" applyFill="1" applyBorder="1" applyAlignment="1">
      <alignment vertical="center" wrapText="1" readingOrder="1"/>
    </xf>
    <xf numFmtId="178" fontId="124" fillId="52" borderId="3" xfId="6" applyNumberFormat="1" applyFont="1" applyFill="1" applyBorder="1" applyAlignment="1">
      <alignment horizontal="right" vertical="center" wrapText="1" readingOrder="1"/>
    </xf>
    <xf numFmtId="178" fontId="124" fillId="53" borderId="3" xfId="6" applyNumberFormat="1" applyFont="1" applyFill="1" applyBorder="1" applyAlignment="1">
      <alignment horizontal="right" vertical="center" wrapText="1" readingOrder="1"/>
    </xf>
    <xf numFmtId="0" fontId="165" fillId="51" borderId="75" xfId="0" applyFont="1" applyFill="1" applyBorder="1" applyAlignment="1">
      <alignment horizontal="left" vertical="center" wrapText="1" readingOrder="1"/>
    </xf>
    <xf numFmtId="0" fontId="165" fillId="51" borderId="75" xfId="0" applyFont="1" applyFill="1" applyBorder="1" applyAlignment="1">
      <alignment horizontal="center" vertical="center" wrapText="1" readingOrder="1"/>
    </xf>
    <xf numFmtId="0" fontId="147" fillId="52" borderId="75" xfId="0" applyFont="1" applyFill="1" applyBorder="1" applyAlignment="1">
      <alignment horizontal="left" vertical="center" wrapText="1" readingOrder="1"/>
    </xf>
    <xf numFmtId="0" fontId="158" fillId="51" borderId="46" xfId="4" applyFont="1" applyFill="1" applyBorder="1" applyAlignment="1" applyProtection="1">
      <alignment horizontal="center" vertical="center" wrapText="1" readingOrder="1"/>
      <protection locked="0"/>
    </xf>
    <xf numFmtId="175" fontId="158" fillId="51" borderId="46" xfId="4" applyNumberFormat="1" applyFont="1" applyFill="1" applyBorder="1" applyAlignment="1" applyProtection="1">
      <alignment horizontal="center" vertical="center" wrapText="1" readingOrder="1"/>
      <protection locked="0"/>
    </xf>
    <xf numFmtId="175" fontId="158" fillId="51" borderId="22" xfId="4" applyNumberFormat="1" applyFont="1" applyFill="1" applyBorder="1" applyAlignment="1" applyProtection="1">
      <alignment horizontal="center" vertical="center" wrapText="1" readingOrder="1"/>
      <protection locked="0"/>
    </xf>
    <xf numFmtId="0" fontId="158" fillId="51" borderId="46" xfId="0" applyFont="1" applyFill="1" applyBorder="1" applyAlignment="1">
      <alignment horizontal="center" vertical="center" wrapText="1"/>
    </xf>
    <xf numFmtId="0" fontId="158" fillId="51" borderId="28" xfId="4" applyFont="1" applyFill="1" applyBorder="1" applyAlignment="1">
      <alignment horizontal="center" vertical="center" wrapText="1" readingOrder="1"/>
    </xf>
    <xf numFmtId="0" fontId="158" fillId="51" borderId="23" xfId="4" applyFont="1" applyFill="1" applyBorder="1" applyAlignment="1">
      <alignment horizontal="center" vertical="center" wrapText="1" readingOrder="1"/>
    </xf>
    <xf numFmtId="0" fontId="57" fillId="50" borderId="47" xfId="4" applyFont="1" applyFill="1" applyBorder="1" applyAlignment="1" applyProtection="1">
      <alignment horizontal="center" vertical="center" wrapText="1" readingOrder="1"/>
      <protection locked="0"/>
    </xf>
    <xf numFmtId="173" fontId="63" fillId="50" borderId="47" xfId="4" applyNumberFormat="1"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center" vertical="center" wrapText="1" readingOrder="1"/>
      <protection locked="0"/>
    </xf>
    <xf numFmtId="0" fontId="57" fillId="50" borderId="58" xfId="4" applyFont="1" applyFill="1" applyBorder="1" applyAlignment="1" applyProtection="1">
      <alignment horizontal="center" vertical="center" wrapText="1" readingOrder="1"/>
      <protection locked="0"/>
    </xf>
    <xf numFmtId="173" fontId="63" fillId="50" borderId="58" xfId="4" applyNumberFormat="1"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center" vertical="center" wrapText="1" readingOrder="1"/>
      <protection locked="0"/>
    </xf>
    <xf numFmtId="0" fontId="164" fillId="51" borderId="46" xfId="4" applyFont="1" applyFill="1" applyBorder="1" applyAlignment="1" applyProtection="1">
      <alignment horizontal="center" vertical="center" wrapText="1" readingOrder="1"/>
      <protection locked="0"/>
    </xf>
    <xf numFmtId="173" fontId="165" fillId="51" borderId="46" xfId="4" applyNumberFormat="1" applyFont="1" applyFill="1" applyBorder="1" applyAlignment="1" applyProtection="1">
      <alignment horizontal="right" vertical="center" wrapText="1" readingOrder="1"/>
      <protection locked="0"/>
    </xf>
    <xf numFmtId="9" fontId="165" fillId="51" borderId="46" xfId="2" applyFont="1" applyFill="1" applyBorder="1" applyAlignment="1" applyProtection="1">
      <alignment horizontal="right" vertical="center" wrapText="1" readingOrder="1"/>
      <protection locked="0"/>
    </xf>
    <xf numFmtId="9" fontId="165" fillId="51" borderId="46" xfId="2" applyFont="1" applyFill="1" applyBorder="1" applyAlignment="1" applyProtection="1">
      <alignment horizontal="center" vertical="center" wrapText="1" readingOrder="1"/>
      <protection locked="0"/>
    </xf>
    <xf numFmtId="0" fontId="164" fillId="51" borderId="24" xfId="4" applyFont="1" applyFill="1" applyBorder="1" applyAlignment="1" applyProtection="1">
      <alignment horizontal="center" vertical="center" wrapText="1" readingOrder="1"/>
      <protection locked="0"/>
    </xf>
    <xf numFmtId="175" fontId="164" fillId="51" borderId="25" xfId="4" applyNumberFormat="1" applyFont="1" applyFill="1" applyBorder="1" applyAlignment="1" applyProtection="1">
      <alignment horizontal="center" vertical="center" wrapText="1" readingOrder="1"/>
      <protection locked="0"/>
    </xf>
    <xf numFmtId="0" fontId="164" fillId="51" borderId="25" xfId="0" applyFont="1" applyFill="1" applyBorder="1" applyAlignment="1">
      <alignment horizontal="center" vertical="center" wrapText="1"/>
    </xf>
    <xf numFmtId="0" fontId="164" fillId="51" borderId="25" xfId="4" applyFont="1" applyFill="1" applyBorder="1" applyAlignment="1" applyProtection="1">
      <alignment horizontal="center" vertical="center" wrapText="1" readingOrder="1"/>
      <protection locked="0"/>
    </xf>
    <xf numFmtId="0" fontId="164" fillId="51" borderId="25" xfId="4" applyFont="1" applyFill="1" applyBorder="1" applyAlignment="1">
      <alignment horizontal="center" vertical="center" wrapText="1"/>
    </xf>
    <xf numFmtId="0" fontId="164" fillId="51" borderId="26" xfId="0" applyFont="1" applyFill="1" applyBorder="1" applyAlignment="1">
      <alignment horizontal="center" vertical="center" wrapText="1"/>
    </xf>
    <xf numFmtId="0" fontId="57" fillId="50" borderId="32" xfId="4" applyFont="1" applyFill="1" applyBorder="1" applyAlignment="1" applyProtection="1">
      <alignment horizontal="center" vertical="center" wrapText="1" readingOrder="1"/>
      <protection locked="0"/>
    </xf>
    <xf numFmtId="173" fontId="45" fillId="50" borderId="3" xfId="4" applyNumberFormat="1" applyFont="1" applyFill="1" applyBorder="1" applyAlignment="1">
      <alignment horizontal="right" vertical="center" wrapText="1" readingOrder="1"/>
    </xf>
    <xf numFmtId="173" fontId="45" fillId="50" borderId="3" xfId="1" applyNumberFormat="1" applyFont="1" applyFill="1" applyBorder="1" applyAlignment="1">
      <alignment horizontal="right" vertical="center" wrapText="1" readingOrder="1"/>
    </xf>
    <xf numFmtId="9" fontId="45" fillId="50" borderId="3" xfId="2" applyFont="1" applyFill="1" applyBorder="1" applyAlignment="1">
      <alignment horizontal="right" vertical="center" wrapText="1" readingOrder="1"/>
    </xf>
    <xf numFmtId="9" fontId="45" fillId="50" borderId="3" xfId="4" applyNumberFormat="1" applyFont="1" applyFill="1" applyBorder="1" applyAlignment="1">
      <alignment horizontal="center" vertical="center" wrapText="1" readingOrder="1"/>
    </xf>
    <xf numFmtId="9" fontId="45" fillId="50" borderId="33" xfId="4" applyNumberFormat="1" applyFont="1" applyFill="1" applyBorder="1" applyAlignment="1">
      <alignment horizontal="center" vertical="center" wrapText="1" readingOrder="1"/>
    </xf>
    <xf numFmtId="0" fontId="57" fillId="50" borderId="60" xfId="4" applyFont="1" applyFill="1" applyBorder="1" applyAlignment="1" applyProtection="1">
      <alignment horizontal="center" vertical="center" wrapText="1" readingOrder="1"/>
      <protection locked="0"/>
    </xf>
    <xf numFmtId="173" fontId="57" fillId="50" borderId="5" xfId="4" applyNumberFormat="1" applyFont="1" applyFill="1" applyBorder="1" applyAlignment="1" applyProtection="1">
      <alignment horizontal="right" vertical="center" wrapText="1" readingOrder="1"/>
      <protection locked="0"/>
    </xf>
    <xf numFmtId="173" fontId="45" fillId="50" borderId="5" xfId="1" applyNumberFormat="1" applyFont="1" applyFill="1" applyBorder="1" applyAlignment="1">
      <alignment horizontal="right" vertical="center" wrapText="1" readingOrder="1"/>
    </xf>
    <xf numFmtId="9" fontId="57" fillId="50" borderId="5" xfId="2" applyFont="1" applyFill="1" applyBorder="1" applyAlignment="1" applyProtection="1">
      <alignment horizontal="right" vertical="center" wrapText="1" readingOrder="1"/>
      <protection locked="0"/>
    </xf>
    <xf numFmtId="173" fontId="164" fillId="51" borderId="25" xfId="4" applyNumberFormat="1" applyFont="1" applyFill="1" applyBorder="1" applyAlignment="1" applyProtection="1">
      <alignment horizontal="right" vertical="center" wrapText="1" readingOrder="1"/>
      <protection locked="0"/>
    </xf>
    <xf numFmtId="9" fontId="164" fillId="51" borderId="25" xfId="2" applyFont="1" applyFill="1" applyBorder="1" applyAlignment="1" applyProtection="1">
      <alignment horizontal="right" vertical="center" wrapText="1" readingOrder="1"/>
      <protection locked="0"/>
    </xf>
    <xf numFmtId="9" fontId="164" fillId="51" borderId="25" xfId="4" applyNumberFormat="1" applyFont="1" applyFill="1" applyBorder="1" applyAlignment="1">
      <alignment horizontal="center" vertical="center" wrapText="1" readingOrder="1"/>
    </xf>
    <xf numFmtId="9" fontId="164" fillId="51" borderId="26" xfId="4" applyNumberFormat="1" applyFont="1" applyFill="1" applyBorder="1" applyAlignment="1">
      <alignment horizontal="center" vertical="center" wrapText="1" readingOrder="1"/>
    </xf>
    <xf numFmtId="175" fontId="164" fillId="51" borderId="24" xfId="4" applyNumberFormat="1" applyFont="1" applyFill="1" applyBorder="1" applyAlignment="1" applyProtection="1">
      <alignment horizontal="center" vertical="center" wrapText="1" readingOrder="1"/>
      <protection locked="0"/>
    </xf>
    <xf numFmtId="3" fontId="165" fillId="51" borderId="24" xfId="4" applyNumberFormat="1" applyFont="1" applyFill="1" applyBorder="1" applyAlignment="1" applyProtection="1">
      <alignment horizontal="center" vertical="center" wrapText="1" readingOrder="1"/>
      <protection locked="0"/>
    </xf>
    <xf numFmtId="3" fontId="165" fillId="51" borderId="25" xfId="4" applyNumberFormat="1" applyFont="1" applyFill="1" applyBorder="1" applyAlignment="1" applyProtection="1">
      <alignment horizontal="center" vertical="center" wrapText="1" readingOrder="1"/>
      <protection locked="0"/>
    </xf>
    <xf numFmtId="173" fontId="165" fillId="51" borderId="25" xfId="4" applyNumberFormat="1" applyFont="1" applyFill="1" applyBorder="1" applyAlignment="1" applyProtection="1">
      <alignment horizontal="right" vertical="center" wrapText="1" readingOrder="1"/>
      <protection locked="0"/>
    </xf>
    <xf numFmtId="9" fontId="165" fillId="51" borderId="25" xfId="2" applyFont="1" applyFill="1" applyBorder="1" applyAlignment="1" applyProtection="1">
      <alignment horizontal="right" vertical="center" wrapText="1" readingOrder="1"/>
      <protection locked="0"/>
    </xf>
    <xf numFmtId="9" fontId="165" fillId="51" borderId="25" xfId="4" applyNumberFormat="1" applyFont="1" applyFill="1" applyBorder="1" applyAlignment="1">
      <alignment horizontal="center" vertical="center" wrapText="1" readingOrder="1"/>
    </xf>
    <xf numFmtId="9" fontId="165" fillId="51" borderId="26" xfId="2" applyFont="1" applyFill="1" applyBorder="1" applyAlignment="1" applyProtection="1">
      <alignment horizontal="center" vertical="center" wrapText="1" readingOrder="1"/>
      <protection locked="0"/>
    </xf>
    <xf numFmtId="3" fontId="63" fillId="50" borderId="32" xfId="4" applyNumberFormat="1" applyFont="1" applyFill="1" applyBorder="1" applyAlignment="1" applyProtection="1">
      <alignment horizontal="center" vertical="center" wrapText="1" readingOrder="1"/>
      <protection locked="0"/>
    </xf>
    <xf numFmtId="3" fontId="63" fillId="50" borderId="3" xfId="4" applyNumberFormat="1" applyFont="1" applyFill="1" applyBorder="1" applyAlignment="1" applyProtection="1">
      <alignment horizontal="center" vertical="center" wrapText="1" readingOrder="1"/>
      <protection locked="0"/>
    </xf>
    <xf numFmtId="173" fontId="63" fillId="50" borderId="3" xfId="4" applyNumberFormat="1" applyFont="1" applyFill="1" applyBorder="1" applyAlignment="1" applyProtection="1">
      <alignment horizontal="right" vertical="center" wrapText="1" readingOrder="1"/>
      <protection locked="0"/>
    </xf>
    <xf numFmtId="9" fontId="63" fillId="50" borderId="3" xfId="2" applyFont="1" applyFill="1" applyBorder="1" applyAlignment="1" applyProtection="1">
      <alignment horizontal="right" vertical="center" wrapText="1" readingOrder="1"/>
      <protection locked="0"/>
    </xf>
    <xf numFmtId="9" fontId="56" fillId="50" borderId="3" xfId="4" applyNumberFormat="1" applyFont="1" applyFill="1" applyBorder="1" applyAlignment="1">
      <alignment horizontal="center" vertical="center" wrapText="1" readingOrder="1"/>
    </xf>
    <xf numFmtId="9" fontId="56" fillId="50" borderId="33" xfId="4" applyNumberFormat="1" applyFont="1" applyFill="1" applyBorder="1" applyAlignment="1">
      <alignment horizontal="center" vertical="center" wrapText="1" readingOrder="1"/>
    </xf>
    <xf numFmtId="3" fontId="63" fillId="50" borderId="60" xfId="4" applyNumberFormat="1" applyFont="1" applyFill="1" applyBorder="1" applyAlignment="1" applyProtection="1">
      <alignment horizontal="center" vertical="center" wrapText="1" readingOrder="1"/>
      <protection locked="0"/>
    </xf>
    <xf numFmtId="3" fontId="63" fillId="50" borderId="5" xfId="4" applyNumberFormat="1" applyFont="1" applyFill="1" applyBorder="1" applyAlignment="1" applyProtection="1">
      <alignment horizontal="center" vertical="center" wrapText="1" readingOrder="1"/>
      <protection locked="0"/>
    </xf>
    <xf numFmtId="173" fontId="63" fillId="50" borderId="5" xfId="4" applyNumberFormat="1"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center" vertical="center" wrapText="1" readingOrder="1"/>
      <protection locked="0"/>
    </xf>
    <xf numFmtId="9" fontId="63" fillId="50" borderId="34" xfId="2" applyFont="1" applyFill="1" applyBorder="1" applyAlignment="1" applyProtection="1">
      <alignment horizontal="center" vertical="center" wrapText="1" readingOrder="1"/>
      <protection locked="0"/>
    </xf>
    <xf numFmtId="0" fontId="164" fillId="51" borderId="42" xfId="4" applyFont="1" applyFill="1" applyBorder="1" applyAlignment="1" applyProtection="1">
      <alignment horizontal="center" vertical="center" wrapText="1" readingOrder="1"/>
      <protection locked="0"/>
    </xf>
    <xf numFmtId="175" fontId="164" fillId="51" borderId="43" xfId="4" applyNumberFormat="1" applyFont="1" applyFill="1" applyBorder="1" applyAlignment="1" applyProtection="1">
      <alignment horizontal="center" vertical="center" wrapText="1" readingOrder="1"/>
      <protection locked="0"/>
    </xf>
    <xf numFmtId="0" fontId="164" fillId="51" borderId="43" xfId="0" applyFont="1" applyFill="1" applyBorder="1" applyAlignment="1">
      <alignment horizontal="center" vertical="center" wrapText="1"/>
    </xf>
    <xf numFmtId="0" fontId="164" fillId="51" borderId="43" xfId="4" applyFont="1" applyFill="1" applyBorder="1" applyAlignment="1" applyProtection="1">
      <alignment horizontal="center" vertical="center" wrapText="1" readingOrder="1"/>
      <protection locked="0"/>
    </xf>
    <xf numFmtId="0" fontId="164" fillId="51" borderId="43" xfId="4" applyFont="1" applyFill="1" applyBorder="1" applyAlignment="1">
      <alignment horizontal="center" vertical="center" wrapText="1"/>
    </xf>
    <xf numFmtId="0" fontId="164" fillId="51" borderId="78" xfId="0" applyFont="1" applyFill="1" applyBorder="1" applyAlignment="1">
      <alignment horizontal="center" vertical="center" wrapText="1"/>
    </xf>
    <xf numFmtId="182" fontId="165" fillId="51" borderId="25" xfId="51" applyNumberFormat="1" applyFont="1" applyFill="1" applyBorder="1" applyAlignment="1" applyProtection="1">
      <alignment horizontal="center" vertical="center" wrapText="1" readingOrder="1"/>
      <protection locked="0"/>
    </xf>
    <xf numFmtId="182" fontId="165" fillId="51" borderId="25" xfId="51" applyNumberFormat="1" applyFont="1" applyFill="1" applyBorder="1" applyAlignment="1" applyProtection="1">
      <alignment horizontal="right" vertical="center" wrapText="1" readingOrder="1"/>
      <protection locked="0"/>
    </xf>
    <xf numFmtId="173" fontId="165" fillId="51" borderId="25" xfId="1" applyNumberFormat="1" applyFont="1" applyFill="1" applyBorder="1" applyAlignment="1">
      <alignment horizontal="right" vertical="center" wrapText="1" readingOrder="1"/>
    </xf>
    <xf numFmtId="182" fontId="165" fillId="51" borderId="25" xfId="51" applyNumberFormat="1" applyFont="1" applyFill="1" applyBorder="1" applyAlignment="1">
      <alignment horizontal="right" vertical="center" wrapText="1" readingOrder="1"/>
    </xf>
    <xf numFmtId="9" fontId="165" fillId="51" borderId="25" xfId="4" applyNumberFormat="1" applyFont="1" applyFill="1" applyBorder="1" applyAlignment="1">
      <alignment horizontal="right" vertical="center" wrapText="1" readingOrder="1"/>
    </xf>
    <xf numFmtId="9" fontId="165" fillId="51" borderId="26" xfId="2" applyFont="1" applyFill="1" applyBorder="1" applyAlignment="1" applyProtection="1">
      <alignment horizontal="right" vertical="center" wrapText="1" readingOrder="1"/>
      <protection locked="0"/>
    </xf>
    <xf numFmtId="182" fontId="63" fillId="50" borderId="3" xfId="51" applyNumberFormat="1" applyFont="1" applyFill="1" applyBorder="1" applyAlignment="1" applyProtection="1">
      <alignment horizontal="center" vertical="center" wrapText="1" readingOrder="1"/>
      <protection locked="0"/>
    </xf>
    <xf numFmtId="182" fontId="63" fillId="50" borderId="3" xfId="51" applyNumberFormat="1" applyFont="1" applyFill="1" applyBorder="1" applyAlignment="1" applyProtection="1">
      <alignment horizontal="right" vertical="center" wrapText="1" readingOrder="1"/>
      <protection locked="0"/>
    </xf>
    <xf numFmtId="173" fontId="56" fillId="50" borderId="3" xfId="1" applyNumberFormat="1" applyFont="1" applyFill="1" applyBorder="1" applyAlignment="1">
      <alignment horizontal="right" vertical="center" wrapText="1" readingOrder="1"/>
    </xf>
    <xf numFmtId="182" fontId="56" fillId="50" borderId="3" xfId="51" applyNumberFormat="1" applyFont="1" applyFill="1" applyBorder="1" applyAlignment="1">
      <alignment horizontal="right" vertical="center" wrapText="1" readingOrder="1"/>
    </xf>
    <xf numFmtId="9" fontId="56" fillId="50" borderId="3" xfId="4" applyNumberFormat="1" applyFont="1" applyFill="1" applyBorder="1" applyAlignment="1">
      <alignment horizontal="right" vertical="center" wrapText="1" readingOrder="1"/>
    </xf>
    <xf numFmtId="9" fontId="63" fillId="50" borderId="33" xfId="2" applyFont="1" applyFill="1" applyBorder="1" applyAlignment="1" applyProtection="1">
      <alignment horizontal="right" vertical="center" wrapText="1" readingOrder="1"/>
      <protection locked="0"/>
    </xf>
    <xf numFmtId="182" fontId="63" fillId="50" borderId="5" xfId="51" applyNumberFormat="1" applyFont="1" applyFill="1" applyBorder="1" applyAlignment="1" applyProtection="1">
      <alignment horizontal="center" vertical="center" wrapText="1" readingOrder="1"/>
      <protection locked="0"/>
    </xf>
    <xf numFmtId="182" fontId="63" fillId="50" borderId="5" xfId="51" applyNumberFormat="1" applyFont="1" applyFill="1" applyBorder="1" applyAlignment="1" applyProtection="1">
      <alignment horizontal="right" vertical="center" wrapText="1" readingOrder="1"/>
      <protection locked="0"/>
    </xf>
    <xf numFmtId="173" fontId="56" fillId="50" borderId="5" xfId="1" applyNumberFormat="1" applyFont="1" applyFill="1" applyBorder="1" applyAlignment="1">
      <alignment horizontal="right" vertical="center" wrapText="1" readingOrder="1"/>
    </xf>
    <xf numFmtId="182" fontId="56" fillId="50" borderId="5" xfId="51" applyNumberFormat="1" applyFont="1" applyFill="1" applyBorder="1" applyAlignment="1">
      <alignment horizontal="right" vertical="center" wrapText="1" readingOrder="1"/>
    </xf>
    <xf numFmtId="9" fontId="63" fillId="50" borderId="34" xfId="2" applyFont="1" applyFill="1" applyBorder="1" applyAlignment="1" applyProtection="1">
      <alignment horizontal="right" vertical="center" wrapText="1" readingOrder="1"/>
      <protection locked="0"/>
    </xf>
    <xf numFmtId="0" fontId="177" fillId="0" borderId="0" xfId="0" applyFont="1"/>
    <xf numFmtId="0" fontId="147" fillId="52" borderId="75" xfId="0" applyFont="1" applyFill="1" applyBorder="1" applyAlignment="1">
      <alignment horizontal="center" vertical="center" wrapText="1" readingOrder="1"/>
    </xf>
    <xf numFmtId="0" fontId="161" fillId="51" borderId="24" xfId="0" applyFont="1" applyFill="1" applyBorder="1" applyAlignment="1">
      <alignment horizontal="center" vertical="center" wrapText="1" readingOrder="1"/>
    </xf>
    <xf numFmtId="0" fontId="161" fillId="51" borderId="25" xfId="0" applyFont="1" applyFill="1" applyBorder="1" applyAlignment="1">
      <alignment horizontal="center" vertical="center" wrapText="1" readingOrder="1"/>
    </xf>
    <xf numFmtId="0" fontId="162" fillId="52" borderId="32" xfId="0" applyFont="1" applyFill="1" applyBorder="1" applyAlignment="1">
      <alignment horizontal="left" vertical="center" wrapText="1" readingOrder="1"/>
    </xf>
    <xf numFmtId="0" fontId="161" fillId="51" borderId="86" xfId="0" applyFont="1" applyFill="1" applyBorder="1" applyAlignment="1">
      <alignment horizontal="center" vertical="center" wrapText="1" readingOrder="1"/>
    </xf>
    <xf numFmtId="0" fontId="161" fillId="51" borderId="13" xfId="0" applyFont="1" applyFill="1" applyBorder="1" applyAlignment="1">
      <alignment horizontal="center" vertical="center" wrapText="1" readingOrder="1"/>
    </xf>
    <xf numFmtId="0" fontId="161" fillId="51" borderId="29" xfId="0" applyFont="1" applyFill="1" applyBorder="1" applyAlignment="1">
      <alignment horizontal="center" vertical="center" wrapText="1" readingOrder="1"/>
    </xf>
    <xf numFmtId="9" fontId="161" fillId="51" borderId="29" xfId="2" applyFont="1" applyFill="1" applyBorder="1" applyAlignment="1">
      <alignment horizontal="center" vertical="center" wrapText="1" readingOrder="1"/>
    </xf>
    <xf numFmtId="15" fontId="120" fillId="0" borderId="0" xfId="0" applyNumberFormat="1" applyFont="1" applyAlignment="1">
      <alignment vertical="center" wrapText="1" readingOrder="1"/>
    </xf>
    <xf numFmtId="0" fontId="103" fillId="0" borderId="10" xfId="0" applyFont="1" applyBorder="1" applyAlignment="1">
      <alignment horizontal="left" vertical="center" wrapText="1" readingOrder="1"/>
    </xf>
    <xf numFmtId="0" fontId="103" fillId="4" borderId="29" xfId="0" applyFont="1" applyFill="1" applyBorder="1" applyAlignment="1">
      <alignment horizontal="left" vertical="center" wrapText="1" readingOrder="1"/>
    </xf>
    <xf numFmtId="9" fontId="113" fillId="4" borderId="51" xfId="7" applyFont="1" applyFill="1" applyBorder="1" applyAlignment="1">
      <alignment horizontal="center" vertical="center" wrapText="1"/>
    </xf>
    <xf numFmtId="0" fontId="161" fillId="0" borderId="0" xfId="0" applyFont="1" applyAlignment="1">
      <alignment horizontal="center" vertical="center" wrapText="1" readingOrder="1"/>
    </xf>
    <xf numFmtId="177" fontId="98" fillId="0" borderId="0" xfId="0" applyNumberFormat="1" applyFont="1" applyAlignment="1">
      <alignment horizontal="left"/>
    </xf>
    <xf numFmtId="178" fontId="150" fillId="43" borderId="79" xfId="0" applyNumberFormat="1" applyFont="1" applyFill="1" applyBorder="1" applyAlignment="1">
      <alignment horizontal="center" vertical="center" wrapText="1" readingOrder="1"/>
    </xf>
    <xf numFmtId="178" fontId="150" fillId="43" borderId="79" xfId="51" applyNumberFormat="1" applyFont="1" applyFill="1" applyBorder="1" applyAlignment="1">
      <alignment horizontal="center" vertical="center" wrapText="1" readingOrder="1"/>
    </xf>
    <xf numFmtId="178" fontId="152" fillId="45" borderId="79" xfId="0" applyNumberFormat="1" applyFont="1" applyFill="1" applyBorder="1" applyAlignment="1">
      <alignment horizontal="center" vertical="center" wrapText="1" readingOrder="1"/>
    </xf>
    <xf numFmtId="178" fontId="152" fillId="45" borderId="79" xfId="51" applyNumberFormat="1" applyFont="1" applyFill="1" applyBorder="1" applyAlignment="1">
      <alignment horizontal="center" vertical="center" wrapText="1" readingOrder="1"/>
    </xf>
    <xf numFmtId="178" fontId="155" fillId="43" borderId="79" xfId="51" applyNumberFormat="1" applyFont="1" applyFill="1" applyBorder="1" applyAlignment="1">
      <alignment horizontal="center" vertical="center" wrapText="1" readingOrder="1"/>
    </xf>
    <xf numFmtId="178" fontId="152" fillId="43" borderId="79" xfId="51" applyNumberFormat="1" applyFont="1" applyFill="1" applyBorder="1" applyAlignment="1">
      <alignment horizontal="center" vertical="center" wrapText="1" readingOrder="1"/>
    </xf>
    <xf numFmtId="178" fontId="169" fillId="46" borderId="79" xfId="51" applyNumberFormat="1" applyFont="1" applyFill="1" applyBorder="1" applyAlignment="1">
      <alignment horizontal="center" vertical="center" wrapText="1" readingOrder="1"/>
    </xf>
    <xf numFmtId="178" fontId="161" fillId="51" borderId="29" xfId="0" applyNumberFormat="1" applyFont="1" applyFill="1" applyBorder="1" applyAlignment="1">
      <alignment horizontal="center" vertical="center" wrapText="1" readingOrder="1"/>
    </xf>
    <xf numFmtId="0" fontId="161" fillId="51" borderId="37" xfId="0" applyFont="1" applyFill="1" applyBorder="1" applyAlignment="1">
      <alignment horizontal="center" vertical="center" wrapText="1" readingOrder="1"/>
    </xf>
    <xf numFmtId="0" fontId="161" fillId="51" borderId="89"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178" fontId="150" fillId="0" borderId="79" xfId="51" applyNumberFormat="1" applyFont="1" applyFill="1" applyBorder="1" applyAlignment="1">
      <alignment horizontal="center" vertical="center" wrapText="1" readingOrder="1"/>
    </xf>
    <xf numFmtId="178" fontId="169" fillId="46" borderId="79" xfId="0" applyNumberFormat="1" applyFont="1" applyFill="1" applyBorder="1" applyAlignment="1">
      <alignment horizontal="center" vertical="center" wrapText="1" readingOrder="1"/>
    </xf>
    <xf numFmtId="0" fontId="154" fillId="47" borderId="85" xfId="0" applyFont="1" applyFill="1" applyBorder="1" applyAlignment="1">
      <alignment horizontal="center" vertical="center" wrapText="1" readingOrder="1"/>
    </xf>
    <xf numFmtId="15" fontId="121" fillId="0" borderId="16" xfId="0" applyNumberFormat="1" applyFont="1" applyBorder="1" applyAlignment="1">
      <alignment horizontal="center" vertical="center" wrapText="1" readingOrder="1"/>
    </xf>
    <xf numFmtId="0" fontId="59" fillId="0" borderId="42" xfId="4" applyFont="1" applyBorder="1" applyAlignment="1" applyProtection="1">
      <alignment horizontal="left" vertical="center" wrapText="1" readingOrder="1"/>
      <protection locked="0"/>
    </xf>
    <xf numFmtId="182" fontId="145" fillId="0" borderId="43" xfId="51" applyNumberFormat="1" applyFont="1" applyFill="1" applyBorder="1" applyAlignment="1" applyProtection="1">
      <alignment vertical="center" wrapText="1" readingOrder="1"/>
      <protection locked="0"/>
    </xf>
    <xf numFmtId="171" fontId="145" fillId="0" borderId="43" xfId="1" applyNumberFormat="1" applyFont="1" applyFill="1" applyBorder="1" applyAlignment="1" applyProtection="1">
      <alignment horizontal="center" vertical="center" wrapText="1" readingOrder="1"/>
      <protection locked="0"/>
    </xf>
    <xf numFmtId="9" fontId="145" fillId="0" borderId="43" xfId="2" applyFont="1" applyFill="1" applyBorder="1" applyAlignment="1" applyProtection="1">
      <alignment horizontal="center" vertical="center" wrapText="1" readingOrder="1"/>
      <protection locked="0"/>
    </xf>
    <xf numFmtId="182" fontId="145" fillId="0" borderId="43" xfId="51" applyNumberFormat="1" applyFont="1" applyFill="1" applyBorder="1" applyAlignment="1" applyProtection="1">
      <alignment horizontal="center" vertical="center" wrapText="1" readingOrder="1"/>
      <protection locked="0"/>
    </xf>
    <xf numFmtId="9" fontId="146" fillId="0" borderId="78"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82" fontId="50" fillId="0" borderId="7" xfId="51" applyNumberFormat="1" applyFont="1" applyBorder="1" applyAlignment="1">
      <alignment horizontal="right" vertical="center" wrapText="1"/>
    </xf>
    <xf numFmtId="182" fontId="61" fillId="0" borderId="7" xfId="51" applyNumberFormat="1" applyFont="1" applyBorder="1" applyAlignment="1" applyProtection="1">
      <alignment horizontal="right" vertical="center" wrapText="1" readingOrder="1"/>
      <protection locked="0"/>
    </xf>
    <xf numFmtId="43" fontId="50" fillId="0" borderId="7" xfId="548" applyFont="1" applyBorder="1" applyAlignment="1">
      <alignment horizontal="right" vertical="center" wrapText="1"/>
    </xf>
    <xf numFmtId="0" fontId="50" fillId="0" borderId="7" xfId="549"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2" fontId="61" fillId="0" borderId="7" xfId="51" applyNumberFormat="1" applyFont="1" applyFill="1" applyBorder="1" applyAlignment="1" applyProtection="1">
      <alignment horizontal="right" vertical="center" wrapText="1" readingOrder="1"/>
      <protection locked="0"/>
    </xf>
    <xf numFmtId="15" fontId="121" fillId="0" borderId="0" xfId="0" applyNumberFormat="1" applyFont="1" applyAlignment="1">
      <alignment vertical="center" readingOrder="1"/>
    </xf>
    <xf numFmtId="178" fontId="121" fillId="0" borderId="0" xfId="0" applyNumberFormat="1" applyFont="1" applyAlignment="1">
      <alignment vertical="center" readingOrder="1"/>
    </xf>
    <xf numFmtId="15" fontId="179" fillId="0" borderId="0" xfId="0" applyNumberFormat="1" applyFont="1" applyAlignment="1">
      <alignment vertical="center" readingOrder="1"/>
    </xf>
    <xf numFmtId="0" fontId="123" fillId="0" borderId="0" xfId="0" applyFont="1" applyAlignment="1">
      <alignment horizontal="left" vertical="top" readingOrder="1"/>
    </xf>
    <xf numFmtId="178" fontId="97" fillId="0" borderId="0" xfId="0" applyNumberFormat="1" applyFont="1" applyAlignment="1">
      <alignment horizontal="left" vertical="top" readingOrder="1"/>
    </xf>
    <xf numFmtId="180" fontId="97" fillId="0" borderId="0" xfId="0" applyNumberFormat="1" applyFont="1" applyAlignment="1">
      <alignment horizontal="left" vertical="top" readingOrder="1"/>
    </xf>
    <xf numFmtId="180" fontId="180" fillId="0" borderId="0" xfId="0" applyNumberFormat="1" applyFont="1" applyAlignment="1">
      <alignment horizontal="left" vertical="top" readingOrder="1"/>
    </xf>
    <xf numFmtId="0" fontId="103" fillId="0" borderId="3" xfId="0" applyFont="1" applyBorder="1" applyAlignment="1">
      <alignment vertical="center" wrapText="1" readingOrder="1"/>
    </xf>
    <xf numFmtId="0" fontId="103" fillId="4" borderId="3" xfId="0" applyFont="1" applyFill="1" applyBorder="1" applyAlignment="1">
      <alignment vertical="center" wrapText="1" readingOrder="1"/>
    </xf>
    <xf numFmtId="0" fontId="103" fillId="0" borderId="7" xfId="0" applyFont="1" applyBorder="1" applyAlignment="1">
      <alignment vertical="center" wrapText="1" readingOrder="1"/>
    </xf>
    <xf numFmtId="0" fontId="103" fillId="4" borderId="7" xfId="0" applyFont="1" applyFill="1" applyBorder="1" applyAlignment="1">
      <alignment vertical="center" wrapText="1" readingOrder="1"/>
    </xf>
    <xf numFmtId="0" fontId="103" fillId="0" borderId="51" xfId="0" applyFont="1" applyBorder="1" applyAlignment="1">
      <alignment vertical="center" wrapText="1" readingOrder="1"/>
    </xf>
    <xf numFmtId="0" fontId="103" fillId="0" borderId="10" xfId="0" applyFont="1" applyBorder="1" applyAlignment="1">
      <alignment vertical="center" wrapText="1" readingOrder="1"/>
    </xf>
    <xf numFmtId="0" fontId="103" fillId="4" borderId="63" xfId="0" applyFont="1" applyFill="1" applyBorder="1" applyAlignment="1">
      <alignment vertical="center" wrapText="1" readingOrder="1"/>
    </xf>
    <xf numFmtId="0" fontId="178" fillId="0" borderId="0" xfId="0" applyFont="1" applyAlignment="1">
      <alignment vertical="center" wrapText="1" readingOrder="1"/>
    </xf>
    <xf numFmtId="0" fontId="103" fillId="4" borderId="29" xfId="0" applyFont="1" applyFill="1" applyBorder="1" applyAlignment="1">
      <alignment vertical="center" wrapText="1" readingOrder="1"/>
    </xf>
    <xf numFmtId="0" fontId="144" fillId="0" borderId="0" xfId="0" applyFont="1" applyAlignment="1">
      <alignment vertical="center" wrapText="1"/>
    </xf>
    <xf numFmtId="0" fontId="103" fillId="4" borderId="0" xfId="0" applyFont="1" applyFill="1" applyAlignment="1">
      <alignment vertical="center" wrapText="1"/>
    </xf>
    <xf numFmtId="0" fontId="97" fillId="0" borderId="0" xfId="0" applyFont="1" applyAlignment="1">
      <alignment horizontal="center" vertical="center" wrapText="1" readingOrder="1"/>
    </xf>
    <xf numFmtId="0" fontId="0" fillId="0" borderId="0" xfId="0" applyAlignment="1">
      <alignment horizontal="center" vertical="center" wrapText="1"/>
    </xf>
    <xf numFmtId="15" fontId="121" fillId="0" borderId="0" xfId="0" applyNumberFormat="1" applyFont="1" applyAlignment="1">
      <alignment horizontal="left" vertical="center" wrapText="1" readingOrder="1"/>
    </xf>
    <xf numFmtId="0" fontId="97" fillId="0" borderId="0" xfId="0" applyFont="1" applyAlignment="1">
      <alignment horizontal="left" vertical="center" wrapText="1" readingOrder="1"/>
    </xf>
    <xf numFmtId="0" fontId="0" fillId="0" borderId="0" xfId="0" applyAlignment="1">
      <alignment horizontal="left" vertical="center" wrapText="1"/>
    </xf>
    <xf numFmtId="15" fontId="181" fillId="0" borderId="0" xfId="0" applyNumberFormat="1" applyFont="1" applyAlignment="1">
      <alignment vertical="center" readingOrder="1"/>
    </xf>
    <xf numFmtId="180" fontId="182" fillId="0" borderId="0" xfId="0" applyNumberFormat="1" applyFont="1" applyAlignment="1">
      <alignment horizontal="left" vertical="top" readingOrder="1"/>
    </xf>
    <xf numFmtId="0" fontId="2" fillId="0" borderId="0" xfId="0" applyFont="1"/>
    <xf numFmtId="0" fontId="165" fillId="51" borderId="24" xfId="0" applyFont="1" applyFill="1" applyBorder="1" applyAlignment="1">
      <alignment horizontal="center" vertical="center" wrapText="1" readingOrder="1"/>
    </xf>
    <xf numFmtId="0" fontId="166" fillId="51" borderId="25" xfId="0" applyFont="1" applyFill="1" applyBorder="1" applyAlignment="1">
      <alignment horizontal="left" vertical="center" wrapText="1" readingOrder="1"/>
    </xf>
    <xf numFmtId="178" fontId="167" fillId="51" borderId="25" xfId="51" applyNumberFormat="1" applyFont="1" applyFill="1" applyBorder="1" applyAlignment="1">
      <alignment horizontal="right" vertical="center" wrapText="1" readingOrder="1"/>
    </xf>
    <xf numFmtId="9" fontId="167" fillId="51" borderId="25" xfId="2" applyFont="1" applyFill="1" applyBorder="1" applyAlignment="1">
      <alignment horizontal="right" vertical="center" wrapText="1" readingOrder="1"/>
    </xf>
    <xf numFmtId="178" fontId="167" fillId="51" borderId="25" xfId="51" applyNumberFormat="1" applyFont="1" applyFill="1" applyBorder="1" applyAlignment="1">
      <alignment horizontal="center" vertical="center" wrapText="1" readingOrder="1"/>
    </xf>
    <xf numFmtId="9" fontId="167" fillId="51" borderId="25" xfId="0" applyNumberFormat="1" applyFont="1" applyFill="1" applyBorder="1" applyAlignment="1">
      <alignment horizontal="center" vertical="center" wrapText="1" readingOrder="1"/>
    </xf>
    <xf numFmtId="9" fontId="167" fillId="51" borderId="26" xfId="0" applyNumberFormat="1" applyFont="1" applyFill="1" applyBorder="1" applyAlignment="1">
      <alignment horizontal="center" vertical="center" wrapText="1" readingOrder="1"/>
    </xf>
    <xf numFmtId="0" fontId="164" fillId="51" borderId="24" xfId="0" applyFont="1" applyFill="1" applyBorder="1" applyAlignment="1">
      <alignment horizontal="center" vertical="center" wrapText="1" readingOrder="1"/>
    </xf>
    <xf numFmtId="0" fontId="164" fillId="51" borderId="25" xfId="0" applyFont="1" applyFill="1" applyBorder="1" applyAlignment="1">
      <alignment horizontal="center" vertical="center" wrapText="1" readingOrder="1"/>
    </xf>
    <xf numFmtId="0" fontId="164" fillId="51" borderId="26" xfId="0" applyFont="1" applyFill="1" applyBorder="1" applyAlignment="1">
      <alignment horizontal="center" vertical="center" wrapText="1" readingOrder="1"/>
    </xf>
    <xf numFmtId="0" fontId="165" fillId="47" borderId="0" xfId="0" applyFont="1" applyFill="1" applyAlignment="1">
      <alignment horizontal="left" vertical="center" wrapText="1" readingOrder="1"/>
    </xf>
    <xf numFmtId="172" fontId="102" fillId="0" borderId="3" xfId="2" applyNumberFormat="1" applyFont="1" applyFill="1" applyBorder="1" applyAlignment="1">
      <alignment horizontal="center" vertical="center" wrapText="1" readingOrder="1"/>
    </xf>
    <xf numFmtId="172" fontId="102" fillId="0" borderId="3" xfId="2" applyNumberFormat="1" applyFont="1" applyBorder="1" applyAlignment="1">
      <alignment horizontal="center" vertical="center" wrapText="1" readingOrder="1"/>
    </xf>
    <xf numFmtId="172" fontId="102" fillId="4" borderId="3" xfId="7" applyNumberFormat="1" applyFont="1" applyFill="1" applyBorder="1" applyAlignment="1">
      <alignment horizontal="center" vertical="center" wrapText="1"/>
    </xf>
    <xf numFmtId="0" fontId="161" fillId="51" borderId="25" xfId="0" applyFont="1" applyFill="1" applyBorder="1" applyAlignment="1">
      <alignment horizontal="center" vertical="center" readingOrder="1"/>
    </xf>
    <xf numFmtId="9" fontId="161" fillId="51" borderId="25" xfId="2" applyFont="1" applyFill="1" applyBorder="1" applyAlignment="1">
      <alignment horizontal="center" vertical="center" readingOrder="1"/>
    </xf>
    <xf numFmtId="0" fontId="184" fillId="0" borderId="0" xfId="0" applyFont="1"/>
    <xf numFmtId="0" fontId="161" fillId="51" borderId="28" xfId="0" applyFont="1" applyFill="1" applyBorder="1" applyAlignment="1">
      <alignment horizontal="center" vertical="center" wrapText="1" readingOrder="1"/>
    </xf>
    <xf numFmtId="9" fontId="134" fillId="55" borderId="31" xfId="7" applyFont="1" applyFill="1" applyBorder="1" applyAlignment="1">
      <alignment horizontal="center" vertical="center" wrapText="1" readingOrder="1"/>
    </xf>
    <xf numFmtId="9" fontId="134" fillId="0" borderId="3" xfId="7" applyFont="1" applyFill="1" applyBorder="1" applyAlignment="1">
      <alignment horizontal="center" vertical="center" wrapText="1" readingOrder="1"/>
    </xf>
    <xf numFmtId="9" fontId="134" fillId="55" borderId="3" xfId="7" applyFont="1" applyFill="1" applyBorder="1" applyAlignment="1">
      <alignment horizontal="center" vertical="center" wrapText="1" readingOrder="1"/>
    </xf>
    <xf numFmtId="178" fontId="136" fillId="0" borderId="0" xfId="0" applyNumberFormat="1" applyFont="1"/>
    <xf numFmtId="178" fontId="0" fillId="0" borderId="0" xfId="0" applyNumberFormat="1" applyAlignment="1">
      <alignment horizontal="left"/>
    </xf>
    <xf numFmtId="188" fontId="128" fillId="56" borderId="1" xfId="0" applyNumberFormat="1" applyFont="1" applyFill="1" applyBorder="1" applyAlignment="1">
      <alignment horizontal="right" vertical="center" wrapText="1" readingOrder="1"/>
    </xf>
    <xf numFmtId="9" fontId="134" fillId="3" borderId="34" xfId="7" applyFont="1" applyFill="1" applyBorder="1" applyAlignment="1">
      <alignment horizontal="center" vertical="center" wrapText="1" readingOrder="1"/>
    </xf>
    <xf numFmtId="9" fontId="134" fillId="55" borderId="26" xfId="7" applyFont="1" applyFill="1" applyBorder="1" applyAlignment="1">
      <alignment horizontal="center" vertical="center" wrapText="1" readingOrder="1"/>
    </xf>
    <xf numFmtId="9" fontId="100" fillId="54"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63" fillId="54" borderId="3" xfId="2" applyFont="1" applyFill="1" applyBorder="1" applyAlignment="1">
      <alignment horizontal="center" vertical="center" wrapText="1" readingOrder="1"/>
    </xf>
    <xf numFmtId="178" fontId="102" fillId="4" borderId="3" xfId="4" applyNumberFormat="1" applyFont="1" applyFill="1" applyBorder="1" applyAlignment="1">
      <alignment vertical="center" wrapText="1" readingOrder="1"/>
    </xf>
    <xf numFmtId="0" fontId="163" fillId="51" borderId="3" xfId="0" applyFont="1" applyFill="1" applyBorder="1" applyAlignment="1">
      <alignment vertical="center" wrapText="1"/>
    </xf>
    <xf numFmtId="178" fontId="91" fillId="0" borderId="0" xfId="11" applyNumberFormat="1" applyFont="1" applyBorder="1"/>
    <xf numFmtId="41" fontId="91" fillId="0" borderId="0" xfId="11" applyFont="1" applyBorder="1"/>
    <xf numFmtId="188" fontId="128" fillId="3" borderId="1" xfId="0" applyNumberFormat="1" applyFont="1" applyFill="1" applyBorder="1" applyAlignment="1">
      <alignment horizontal="right" vertical="center" wrapText="1" readingOrder="1"/>
    </xf>
    <xf numFmtId="185" fontId="185" fillId="0" borderId="1" xfId="0" applyNumberFormat="1" applyFont="1" applyBorder="1" applyAlignment="1">
      <alignment horizontal="right" vertical="center" wrapText="1" readingOrder="1"/>
    </xf>
    <xf numFmtId="0" fontId="186" fillId="0" borderId="1" xfId="0" applyFont="1" applyBorder="1" applyAlignment="1">
      <alignment horizontal="center" vertical="center" wrapText="1" readingOrder="1"/>
    </xf>
    <xf numFmtId="0" fontId="186" fillId="0" borderId="0" xfId="0" applyFont="1" applyAlignment="1">
      <alignment horizontal="center" vertical="center" wrapText="1" readingOrder="1"/>
    </xf>
    <xf numFmtId="0" fontId="186" fillId="54" borderId="0" xfId="0" applyFont="1" applyFill="1" applyAlignment="1">
      <alignment horizontal="center" vertical="center" wrapText="1" readingOrder="1"/>
    </xf>
    <xf numFmtId="0" fontId="187" fillId="0" borderId="0" xfId="0" applyFont="1"/>
    <xf numFmtId="0" fontId="186" fillId="54" borderId="1" xfId="0" applyFont="1" applyFill="1" applyBorder="1" applyAlignment="1">
      <alignment horizontal="center" vertical="center" wrapText="1" readingOrder="1"/>
    </xf>
    <xf numFmtId="0" fontId="185" fillId="0" borderId="1" xfId="0" applyFont="1" applyBorder="1" applyAlignment="1">
      <alignment horizontal="center" vertical="center" wrapText="1" readingOrder="1"/>
    </xf>
    <xf numFmtId="0" fontId="185" fillId="0" borderId="1" xfId="0" applyFont="1" applyBorder="1" applyAlignment="1">
      <alignment horizontal="left" vertical="center" wrapText="1" readingOrder="1"/>
    </xf>
    <xf numFmtId="0" fontId="185" fillId="0" borderId="1" xfId="0" applyFont="1" applyBorder="1" applyAlignment="1">
      <alignment vertical="center" wrapText="1" readingOrder="1"/>
    </xf>
    <xf numFmtId="185" fontId="185" fillId="54" borderId="1" xfId="0" applyNumberFormat="1" applyFont="1" applyFill="1" applyBorder="1" applyAlignment="1">
      <alignment horizontal="right" vertical="center" wrapText="1" readingOrder="1"/>
    </xf>
    <xf numFmtId="0" fontId="185" fillId="54" borderId="1" xfId="0" applyFont="1" applyFill="1" applyBorder="1" applyAlignment="1">
      <alignment horizontal="center" vertical="center" wrapText="1" readingOrder="1"/>
    </xf>
    <xf numFmtId="0" fontId="185" fillId="54" borderId="1" xfId="0" applyFont="1" applyFill="1" applyBorder="1" applyAlignment="1">
      <alignment horizontal="left" vertical="center" wrapText="1" readingOrder="1"/>
    </xf>
    <xf numFmtId="0" fontId="185" fillId="54" borderId="1" xfId="0" applyFont="1" applyFill="1" applyBorder="1" applyAlignment="1">
      <alignment vertical="center" wrapText="1" readingOrder="1"/>
    </xf>
    <xf numFmtId="0" fontId="187" fillId="54" borderId="0" xfId="0" applyFont="1" applyFill="1"/>
    <xf numFmtId="0" fontId="186" fillId="0" borderId="1" xfId="0" applyFont="1" applyBorder="1" applyAlignment="1">
      <alignment horizontal="left" vertical="center" wrapText="1" readingOrder="1"/>
    </xf>
    <xf numFmtId="0" fontId="188" fillId="0" borderId="1" xfId="0" applyFont="1" applyBorder="1" applyAlignment="1">
      <alignment horizontal="right" vertical="center" wrapText="1" readingOrder="1"/>
    </xf>
    <xf numFmtId="0" fontId="188" fillId="54" borderId="1" xfId="0" applyFont="1" applyFill="1" applyBorder="1" applyAlignment="1">
      <alignment horizontal="right" vertical="center" wrapText="1" readingOrder="1"/>
    </xf>
    <xf numFmtId="180" fontId="114" fillId="0" borderId="4" xfId="0" applyNumberFormat="1" applyFont="1" applyBorder="1" applyAlignment="1">
      <alignment horizontal="right" vertical="center" readingOrder="1"/>
    </xf>
    <xf numFmtId="180" fontId="162" fillId="51" borderId="0" xfId="0" applyNumberFormat="1" applyFont="1" applyFill="1" applyAlignment="1">
      <alignment horizontal="right" vertical="center" readingOrder="1"/>
    </xf>
    <xf numFmtId="180" fontId="162" fillId="4" borderId="0" xfId="0" applyNumberFormat="1" applyFont="1" applyFill="1" applyAlignment="1">
      <alignment horizontal="right" vertical="center" readingOrder="1"/>
    </xf>
    <xf numFmtId="0" fontId="189" fillId="4" borderId="3" xfId="0" applyFont="1" applyFill="1" applyBorder="1" applyAlignment="1">
      <alignment vertical="center" wrapText="1" readingOrder="1"/>
    </xf>
    <xf numFmtId="0" fontId="189" fillId="4" borderId="3" xfId="0" applyFont="1" applyFill="1" applyBorder="1" applyAlignment="1">
      <alignment horizontal="left" vertical="center" wrapText="1" readingOrder="1"/>
    </xf>
    <xf numFmtId="178" fontId="118" fillId="0" borderId="0" xfId="4" applyNumberFormat="1" applyFont="1" applyAlignment="1">
      <alignment vertical="center" wrapText="1" readingOrder="1"/>
    </xf>
    <xf numFmtId="0" fontId="0" fillId="0" borderId="0" xfId="0" applyAlignment="1">
      <alignment horizontal="center"/>
    </xf>
    <xf numFmtId="15" fontId="121" fillId="0" borderId="0" xfId="0" applyNumberFormat="1" applyFont="1" applyAlignment="1">
      <alignment horizontal="center" vertical="center" readingOrder="1"/>
    </xf>
    <xf numFmtId="0" fontId="178" fillId="0" borderId="0" xfId="0" applyFont="1" applyAlignment="1">
      <alignment horizontal="left" vertical="top" readingOrder="1"/>
    </xf>
    <xf numFmtId="0" fontId="97" fillId="0" borderId="0" xfId="0" applyFont="1" applyAlignment="1">
      <alignment horizontal="left" vertical="top" readingOrder="1"/>
    </xf>
    <xf numFmtId="178" fontId="103" fillId="0" borderId="3" xfId="0" applyNumberFormat="1" applyFont="1" applyBorder="1" applyAlignment="1">
      <alignment horizontal="right" vertical="center" readingOrder="1"/>
    </xf>
    <xf numFmtId="180" fontId="103" fillId="0" borderId="3" xfId="0" applyNumberFormat="1" applyFont="1" applyBorder="1" applyAlignment="1">
      <alignment horizontal="right" vertical="center" readingOrder="1"/>
    </xf>
    <xf numFmtId="180" fontId="103" fillId="4" borderId="3" xfId="0" applyNumberFormat="1" applyFont="1" applyFill="1" applyBorder="1" applyAlignment="1">
      <alignment horizontal="right" vertical="center" readingOrder="1"/>
    </xf>
    <xf numFmtId="9" fontId="103" fillId="0" borderId="3" xfId="2" applyFont="1" applyFill="1" applyBorder="1" applyAlignment="1">
      <alignment horizontal="center" vertical="center" readingOrder="1"/>
    </xf>
    <xf numFmtId="178" fontId="103" fillId="4" borderId="3" xfId="0" applyNumberFormat="1" applyFont="1" applyFill="1" applyBorder="1" applyAlignment="1">
      <alignment horizontal="right" vertical="center" readingOrder="1"/>
    </xf>
    <xf numFmtId="9" fontId="103" fillId="4" borderId="3" xfId="2" applyFont="1" applyFill="1" applyBorder="1" applyAlignment="1">
      <alignment horizontal="center" vertical="center" readingOrder="1"/>
    </xf>
    <xf numFmtId="178" fontId="120" fillId="50" borderId="3" xfId="0" applyNumberFormat="1" applyFont="1" applyFill="1" applyBorder="1" applyAlignment="1">
      <alignment horizontal="right" vertical="center" readingOrder="1"/>
    </xf>
    <xf numFmtId="180" fontId="120" fillId="50" borderId="3" xfId="0" applyNumberFormat="1" applyFont="1" applyFill="1" applyBorder="1" applyAlignment="1">
      <alignment horizontal="right" vertical="center" readingOrder="1"/>
    </xf>
    <xf numFmtId="9" fontId="120" fillId="50" borderId="3" xfId="2" applyFont="1" applyFill="1" applyBorder="1" applyAlignment="1">
      <alignment horizontal="center" vertical="center" readingOrder="1"/>
    </xf>
    <xf numFmtId="9" fontId="103" fillId="0" borderId="3" xfId="2" applyFont="1" applyBorder="1" applyAlignment="1">
      <alignment horizontal="center" vertical="center" readingOrder="1"/>
    </xf>
    <xf numFmtId="178" fontId="115" fillId="50" borderId="3" xfId="0" applyNumberFormat="1" applyFont="1" applyFill="1" applyBorder="1" applyAlignment="1">
      <alignment horizontal="right" vertical="center" readingOrder="1"/>
    </xf>
    <xf numFmtId="180" fontId="115" fillId="50" borderId="3" xfId="0" applyNumberFormat="1" applyFont="1" applyFill="1" applyBorder="1" applyAlignment="1">
      <alignment horizontal="right" vertical="center" readingOrder="1"/>
    </xf>
    <xf numFmtId="9" fontId="115" fillId="50" borderId="3" xfId="2" applyFont="1" applyFill="1" applyBorder="1" applyAlignment="1">
      <alignment horizontal="center" vertical="center" readingOrder="1"/>
    </xf>
    <xf numFmtId="178" fontId="161" fillId="51" borderId="40" xfId="0" applyNumberFormat="1" applyFont="1" applyFill="1" applyBorder="1" applyAlignment="1">
      <alignment horizontal="right" vertical="center" readingOrder="1"/>
    </xf>
    <xf numFmtId="180" fontId="161" fillId="51" borderId="40" xfId="0" applyNumberFormat="1" applyFont="1" applyFill="1" applyBorder="1" applyAlignment="1">
      <alignment horizontal="right" vertical="center" readingOrder="1"/>
    </xf>
    <xf numFmtId="9" fontId="161" fillId="51" borderId="40" xfId="2" applyFont="1" applyFill="1" applyBorder="1" applyAlignment="1">
      <alignment horizontal="center" vertical="center" readingOrder="1"/>
    </xf>
    <xf numFmtId="178" fontId="103" fillId="4" borderId="7" xfId="0" applyNumberFormat="1" applyFont="1" applyFill="1" applyBorder="1" applyAlignment="1">
      <alignment horizontal="right" vertical="center" readingOrder="1"/>
    </xf>
    <xf numFmtId="180" fontId="103" fillId="4" borderId="7" xfId="0" applyNumberFormat="1" applyFont="1" applyFill="1" applyBorder="1" applyAlignment="1">
      <alignment horizontal="right" vertical="center" readingOrder="1"/>
    </xf>
    <xf numFmtId="9" fontId="103" fillId="4" borderId="7" xfId="2" applyFont="1" applyFill="1" applyBorder="1" applyAlignment="1">
      <alignment horizontal="center" vertical="center" readingOrder="1"/>
    </xf>
    <xf numFmtId="178" fontId="120" fillId="52" borderId="3" xfId="0" applyNumberFormat="1" applyFont="1" applyFill="1" applyBorder="1" applyAlignment="1">
      <alignment horizontal="right" vertical="center" readingOrder="1"/>
    </xf>
    <xf numFmtId="180" fontId="120" fillId="52" borderId="3" xfId="0" applyNumberFormat="1" applyFont="1" applyFill="1" applyBorder="1" applyAlignment="1">
      <alignment horizontal="right" vertical="center" readingOrder="1"/>
    </xf>
    <xf numFmtId="9" fontId="120" fillId="52" borderId="3" xfId="2" applyFont="1" applyFill="1" applyBorder="1" applyAlignment="1">
      <alignment horizontal="center" vertical="center" readingOrder="1"/>
    </xf>
    <xf numFmtId="178" fontId="115" fillId="52" borderId="5" xfId="0" applyNumberFormat="1" applyFont="1" applyFill="1" applyBorder="1" applyAlignment="1">
      <alignment horizontal="right" vertical="center" readingOrder="1"/>
    </xf>
    <xf numFmtId="180" fontId="115" fillId="52" borderId="5" xfId="0" applyNumberFormat="1" applyFont="1" applyFill="1" applyBorder="1" applyAlignment="1">
      <alignment horizontal="right" vertical="center" readingOrder="1"/>
    </xf>
    <xf numFmtId="9" fontId="115" fillId="52" borderId="5" xfId="2" applyFont="1" applyFill="1" applyBorder="1" applyAlignment="1">
      <alignment horizontal="center" vertical="center" readingOrder="1"/>
    </xf>
    <xf numFmtId="9" fontId="120" fillId="52" borderId="5" xfId="2" applyFont="1" applyFill="1" applyBorder="1" applyAlignment="1">
      <alignment horizontal="center" vertical="center" readingOrder="1"/>
    </xf>
    <xf numFmtId="178" fontId="120" fillId="52" borderId="5" xfId="0" applyNumberFormat="1" applyFont="1" applyFill="1" applyBorder="1" applyAlignment="1">
      <alignment horizontal="right" vertical="center" readingOrder="1"/>
    </xf>
    <xf numFmtId="178" fontId="161" fillId="51" borderId="25" xfId="0" applyNumberFormat="1" applyFont="1" applyFill="1" applyBorder="1" applyAlignment="1">
      <alignment horizontal="right" vertical="center" readingOrder="1"/>
    </xf>
    <xf numFmtId="180" fontId="161" fillId="51" borderId="25" xfId="0" applyNumberFormat="1" applyFont="1" applyFill="1" applyBorder="1" applyAlignment="1">
      <alignment horizontal="right" vertical="center" readingOrder="1"/>
    </xf>
    <xf numFmtId="180" fontId="120" fillId="52" borderId="5" xfId="0" applyNumberFormat="1" applyFont="1" applyFill="1" applyBorder="1" applyAlignment="1">
      <alignment horizontal="right" vertical="center" readingOrder="1"/>
    </xf>
    <xf numFmtId="178" fontId="161" fillId="51" borderId="29" xfId="0" applyNumberFormat="1" applyFont="1" applyFill="1" applyBorder="1" applyAlignment="1">
      <alignment horizontal="right" vertical="center" readingOrder="1"/>
    </xf>
    <xf numFmtId="180" fontId="161" fillId="51" borderId="29" xfId="0" applyNumberFormat="1" applyFont="1" applyFill="1" applyBorder="1" applyAlignment="1">
      <alignment horizontal="right" vertical="center" readingOrder="1"/>
    </xf>
    <xf numFmtId="9" fontId="161" fillId="51" borderId="29" xfId="2" applyFont="1" applyFill="1" applyBorder="1" applyAlignment="1">
      <alignment horizontal="center" vertical="center" readingOrder="1"/>
    </xf>
    <xf numFmtId="0" fontId="161" fillId="50" borderId="3" xfId="0" applyFont="1" applyFill="1" applyBorder="1" applyAlignment="1">
      <alignment horizontal="center" vertical="center" readingOrder="1"/>
    </xf>
    <xf numFmtId="0" fontId="161" fillId="51" borderId="0" xfId="0" applyFont="1" applyFill="1" applyAlignment="1">
      <alignment horizontal="center" vertical="center" readingOrder="1"/>
    </xf>
    <xf numFmtId="178" fontId="161" fillId="51" borderId="0" xfId="0" applyNumberFormat="1" applyFont="1" applyFill="1" applyAlignment="1">
      <alignment horizontal="right" vertical="center" readingOrder="1"/>
    </xf>
    <xf numFmtId="9" fontId="161" fillId="51" borderId="0" xfId="2" applyFont="1" applyFill="1" applyBorder="1" applyAlignment="1">
      <alignment horizontal="center" vertical="center" readingOrder="1"/>
    </xf>
    <xf numFmtId="178" fontId="189" fillId="4" borderId="3" xfId="0" applyNumberFormat="1" applyFont="1" applyFill="1" applyBorder="1" applyAlignment="1">
      <alignment horizontal="right" vertical="center" readingOrder="1"/>
    </xf>
    <xf numFmtId="180" fontId="189" fillId="4" borderId="3" xfId="0" applyNumberFormat="1" applyFont="1" applyFill="1" applyBorder="1" applyAlignment="1">
      <alignment horizontal="right" vertical="center" readingOrder="1"/>
    </xf>
    <xf numFmtId="9" fontId="189" fillId="4" borderId="3" xfId="2" applyFont="1" applyFill="1" applyBorder="1" applyAlignment="1">
      <alignment horizontal="center" vertical="center" readingOrder="1"/>
    </xf>
    <xf numFmtId="0" fontId="120" fillId="52" borderId="3" xfId="0" applyFont="1" applyFill="1" applyBorder="1" applyAlignment="1">
      <alignment horizontal="left" vertical="center" wrapText="1" readingOrder="1"/>
    </xf>
    <xf numFmtId="180" fontId="120" fillId="52" borderId="3" xfId="0" applyNumberFormat="1" applyFont="1" applyFill="1" applyBorder="1" applyAlignment="1">
      <alignment horizontal="center" vertical="center" readingOrder="1"/>
    </xf>
    <xf numFmtId="0" fontId="120" fillId="52" borderId="5" xfId="0" applyFont="1" applyFill="1" applyBorder="1" applyAlignment="1">
      <alignment horizontal="left" vertical="center" wrapText="1" readingOrder="1"/>
    </xf>
    <xf numFmtId="178" fontId="161" fillId="51" borderId="43" xfId="0" applyNumberFormat="1" applyFont="1" applyFill="1" applyBorder="1" applyAlignment="1">
      <alignment horizontal="right" vertical="center" readingOrder="1"/>
    </xf>
    <xf numFmtId="180" fontId="161" fillId="51" borderId="43" xfId="0" applyNumberFormat="1" applyFont="1" applyFill="1" applyBorder="1" applyAlignment="1">
      <alignment horizontal="right" vertical="center" readingOrder="1"/>
    </xf>
    <xf numFmtId="9" fontId="161" fillId="51" borderId="43" xfId="2" applyFont="1" applyFill="1" applyBorder="1" applyAlignment="1">
      <alignment horizontal="center" vertical="center" readingOrder="1"/>
    </xf>
    <xf numFmtId="178" fontId="103" fillId="0" borderId="7" xfId="0" applyNumberFormat="1" applyFont="1" applyBorder="1" applyAlignment="1">
      <alignment horizontal="right" vertical="center" readingOrder="1"/>
    </xf>
    <xf numFmtId="180" fontId="103" fillId="0" borderId="7" xfId="0" applyNumberFormat="1" applyFont="1" applyBorder="1" applyAlignment="1">
      <alignment horizontal="right" vertical="center" readingOrder="1"/>
    </xf>
    <xf numFmtId="178" fontId="103" fillId="0" borderId="37" xfId="0" applyNumberFormat="1" applyFont="1" applyBorder="1" applyAlignment="1">
      <alignment horizontal="right" vertical="center" readingOrder="1"/>
    </xf>
    <xf numFmtId="180" fontId="103" fillId="0" borderId="37" xfId="0" applyNumberFormat="1" applyFont="1" applyBorder="1" applyAlignment="1">
      <alignment horizontal="right" vertical="center" readingOrder="1"/>
    </xf>
    <xf numFmtId="180" fontId="103" fillId="4" borderId="37" xfId="0" applyNumberFormat="1" applyFont="1" applyFill="1" applyBorder="1" applyAlignment="1">
      <alignment horizontal="right" vertical="center" readingOrder="1"/>
    </xf>
    <xf numFmtId="9" fontId="103" fillId="0" borderId="37" xfId="2" applyFont="1" applyFill="1" applyBorder="1" applyAlignment="1">
      <alignment horizontal="center" vertical="center" readingOrder="1"/>
    </xf>
    <xf numFmtId="9" fontId="103" fillId="0" borderId="37" xfId="2" applyFont="1" applyBorder="1" applyAlignment="1">
      <alignment horizontal="center" vertical="center" readingOrder="1"/>
    </xf>
    <xf numFmtId="178" fontId="161" fillId="51" borderId="24" xfId="0" applyNumberFormat="1" applyFont="1" applyFill="1" applyBorder="1" applyAlignment="1">
      <alignment horizontal="right" vertical="center" readingOrder="1"/>
    </xf>
    <xf numFmtId="0" fontId="178" fillId="0" borderId="0" xfId="0" applyFont="1" applyAlignment="1">
      <alignment horizontal="center" vertical="center" wrapText="1" readingOrder="1"/>
    </xf>
    <xf numFmtId="0" fontId="178" fillId="0" borderId="0" xfId="0" applyFont="1" applyAlignment="1">
      <alignment horizontal="left" vertical="center" wrapText="1" readingOrder="1"/>
    </xf>
    <xf numFmtId="178" fontId="178" fillId="0" borderId="0" xfId="0" applyNumberFormat="1" applyFont="1" applyAlignment="1">
      <alignment horizontal="left" vertical="top" readingOrder="1"/>
    </xf>
    <xf numFmtId="0" fontId="189" fillId="0" borderId="0" xfId="0" applyFont="1" applyAlignment="1">
      <alignment horizontal="left" vertical="top" readingOrder="1"/>
    </xf>
    <xf numFmtId="0" fontId="116" fillId="0" borderId="0" xfId="0" applyFont="1" applyAlignment="1">
      <alignment horizontal="left" vertical="top" readingOrder="1"/>
    </xf>
    <xf numFmtId="9" fontId="103" fillId="0" borderId="7" xfId="2" applyFont="1" applyFill="1" applyBorder="1" applyAlignment="1">
      <alignment horizontal="center" vertical="center" readingOrder="1"/>
    </xf>
    <xf numFmtId="9" fontId="103" fillId="0" borderId="7" xfId="2" applyFont="1" applyBorder="1" applyAlignment="1">
      <alignment horizontal="center" vertical="center" readingOrder="1"/>
    </xf>
    <xf numFmtId="0" fontId="120" fillId="52" borderId="6" xfId="0" applyFont="1" applyFill="1" applyBorder="1" applyAlignment="1">
      <alignment horizontal="left" vertical="center" wrapText="1" readingOrder="1"/>
    </xf>
    <xf numFmtId="178" fontId="120" fillId="52" borderId="6" xfId="0" applyNumberFormat="1" applyFont="1" applyFill="1" applyBorder="1" applyAlignment="1">
      <alignment horizontal="right" vertical="center" readingOrder="1"/>
    </xf>
    <xf numFmtId="180" fontId="120" fillId="52" borderId="6" xfId="0" applyNumberFormat="1" applyFont="1" applyFill="1" applyBorder="1" applyAlignment="1">
      <alignment horizontal="right" vertical="center" readingOrder="1"/>
    </xf>
    <xf numFmtId="9" fontId="120" fillId="52" borderId="6" xfId="2" applyFont="1" applyFill="1" applyBorder="1" applyAlignment="1">
      <alignment horizontal="center" vertical="center" readingOrder="1"/>
    </xf>
    <xf numFmtId="178" fontId="103" fillId="4" borderId="37" xfId="0" applyNumberFormat="1" applyFont="1" applyFill="1" applyBorder="1" applyAlignment="1">
      <alignment horizontal="right" vertical="center" readingOrder="1"/>
    </xf>
    <xf numFmtId="9" fontId="103" fillId="4" borderId="37" xfId="2" applyFont="1" applyFill="1" applyBorder="1" applyAlignment="1">
      <alignment horizontal="center" vertical="center" readingOrder="1"/>
    </xf>
    <xf numFmtId="9" fontId="103" fillId="4" borderId="77" xfId="2" applyFont="1" applyFill="1" applyBorder="1" applyAlignment="1">
      <alignment horizontal="center" vertical="center" readingOrder="1"/>
    </xf>
    <xf numFmtId="0" fontId="120" fillId="0" borderId="3" xfId="0" applyFont="1" applyBorder="1" applyAlignment="1">
      <alignment horizontal="left" vertical="center" wrapText="1" readingOrder="1"/>
    </xf>
    <xf numFmtId="178" fontId="120" fillId="0" borderId="3" xfId="0" applyNumberFormat="1" applyFont="1" applyBorder="1" applyAlignment="1">
      <alignment horizontal="right" vertical="center" readingOrder="1"/>
    </xf>
    <xf numFmtId="180" fontId="120" fillId="0" borderId="3" xfId="0" applyNumberFormat="1" applyFont="1" applyBorder="1" applyAlignment="1">
      <alignment horizontal="right" vertical="center" readingOrder="1"/>
    </xf>
    <xf numFmtId="180" fontId="120" fillId="4" borderId="3" xfId="0" applyNumberFormat="1" applyFont="1" applyFill="1" applyBorder="1" applyAlignment="1">
      <alignment horizontal="right" vertical="center" readingOrder="1"/>
    </xf>
    <xf numFmtId="9" fontId="120" fillId="4" borderId="3" xfId="2" applyFont="1" applyFill="1" applyBorder="1" applyAlignment="1">
      <alignment horizontal="center" vertical="center" readingOrder="1"/>
    </xf>
    <xf numFmtId="178" fontId="120" fillId="4" borderId="3" xfId="0" applyNumberFormat="1" applyFont="1" applyFill="1" applyBorder="1" applyAlignment="1">
      <alignment horizontal="right" vertical="center" readingOrder="1"/>
    </xf>
    <xf numFmtId="9" fontId="120" fillId="0" borderId="3" xfId="2" applyFont="1" applyFill="1" applyBorder="1" applyAlignment="1">
      <alignment horizontal="center" vertical="center" readingOrder="1"/>
    </xf>
    <xf numFmtId="9" fontId="120" fillId="0" borderId="4" xfId="2" applyFont="1" applyFill="1" applyBorder="1" applyAlignment="1">
      <alignment horizontal="center" vertical="center" readingOrder="1"/>
    </xf>
    <xf numFmtId="9" fontId="120" fillId="52" borderId="4" xfId="2" applyFont="1" applyFill="1" applyBorder="1" applyAlignment="1">
      <alignment horizontal="center" vertical="center" readingOrder="1"/>
    </xf>
    <xf numFmtId="9" fontId="161" fillId="51" borderId="27" xfId="2" applyFont="1" applyFill="1" applyBorder="1" applyAlignment="1">
      <alignment horizontal="center" vertical="center" readingOrder="1"/>
    </xf>
    <xf numFmtId="9" fontId="103" fillId="0" borderId="11" xfId="2" applyFont="1" applyFill="1" applyBorder="1" applyAlignment="1">
      <alignment horizontal="center" vertical="center" readingOrder="1"/>
    </xf>
    <xf numFmtId="0" fontId="161" fillId="51" borderId="25" xfId="0" applyFont="1" applyFill="1" applyBorder="1" applyAlignment="1">
      <alignment horizontal="left" vertical="center" wrapText="1" readingOrder="1"/>
    </xf>
    <xf numFmtId="0" fontId="120" fillId="50" borderId="3" xfId="0" applyFont="1" applyFill="1" applyBorder="1" applyAlignment="1">
      <alignment horizontal="left" vertical="center" wrapText="1" readingOrder="1"/>
    </xf>
    <xf numFmtId="9" fontId="103" fillId="0" borderId="11" xfId="2" applyFont="1" applyBorder="1" applyAlignment="1">
      <alignment horizontal="center" vertical="center" readingOrder="1"/>
    </xf>
    <xf numFmtId="9" fontId="103" fillId="0" borderId="4" xfId="2" applyFont="1" applyBorder="1" applyAlignment="1">
      <alignment horizontal="center" vertical="center" readingOrder="1"/>
    </xf>
    <xf numFmtId="180" fontId="120" fillId="52" borderId="3" xfId="0" applyNumberFormat="1" applyFont="1" applyFill="1" applyBorder="1" applyAlignment="1">
      <alignment horizontal="left" vertical="center" wrapText="1" readingOrder="1"/>
    </xf>
    <xf numFmtId="180" fontId="120" fillId="52" borderId="3" xfId="2" applyNumberFormat="1" applyFont="1" applyFill="1" applyBorder="1" applyAlignment="1">
      <alignment horizontal="right" vertical="center" readingOrder="1"/>
    </xf>
    <xf numFmtId="180" fontId="120" fillId="52" borderId="5" xfId="0" applyNumberFormat="1" applyFont="1" applyFill="1" applyBorder="1" applyAlignment="1">
      <alignment horizontal="left" vertical="center" wrapText="1" readingOrder="1"/>
    </xf>
    <xf numFmtId="180" fontId="120" fillId="52" borderId="5" xfId="2" applyNumberFormat="1" applyFont="1" applyFill="1" applyBorder="1" applyAlignment="1">
      <alignment horizontal="right" vertical="center" readingOrder="1"/>
    </xf>
    <xf numFmtId="9" fontId="120" fillId="52" borderId="8" xfId="2" applyFont="1" applyFill="1" applyBorder="1" applyAlignment="1">
      <alignment horizontal="center" vertical="center" readingOrder="1"/>
    </xf>
    <xf numFmtId="43" fontId="161" fillId="51" borderId="3" xfId="1" applyFont="1" applyFill="1" applyBorder="1" applyAlignment="1">
      <alignment horizontal="center" vertical="center" readingOrder="1"/>
    </xf>
    <xf numFmtId="9" fontId="161" fillId="51" borderId="3" xfId="2" applyFont="1" applyFill="1" applyBorder="1" applyAlignment="1">
      <alignment horizontal="center" vertical="center" readingOrder="1"/>
    </xf>
    <xf numFmtId="178" fontId="161" fillId="51" borderId="3" xfId="0" applyNumberFormat="1" applyFont="1" applyFill="1" applyBorder="1" applyAlignment="1">
      <alignment horizontal="right" vertical="center" readingOrder="1"/>
    </xf>
    <xf numFmtId="178" fontId="103" fillId="4" borderId="29" xfId="0" applyNumberFormat="1" applyFont="1" applyFill="1" applyBorder="1" applyAlignment="1">
      <alignment horizontal="right" vertical="center" readingOrder="1"/>
    </xf>
    <xf numFmtId="180" fontId="103" fillId="4" borderId="29" xfId="0" applyNumberFormat="1" applyFont="1" applyFill="1" applyBorder="1" applyAlignment="1">
      <alignment horizontal="right" vertical="center" readingOrder="1"/>
    </xf>
    <xf numFmtId="9" fontId="103" fillId="4" borderId="29" xfId="2" applyFont="1" applyFill="1" applyBorder="1" applyAlignment="1">
      <alignment horizontal="center" vertical="center" readingOrder="1"/>
    </xf>
    <xf numFmtId="9" fontId="103" fillId="4" borderId="14" xfId="2" applyFont="1" applyFill="1" applyBorder="1" applyAlignment="1">
      <alignment horizontal="center" vertical="center" readingOrder="1"/>
    </xf>
    <xf numFmtId="9" fontId="161" fillId="51" borderId="61" xfId="2" applyFont="1" applyFill="1" applyBorder="1" applyAlignment="1">
      <alignment horizontal="center" vertical="center" readingOrder="1"/>
    </xf>
    <xf numFmtId="178" fontId="103" fillId="0" borderId="29" xfId="0" applyNumberFormat="1" applyFont="1" applyBorder="1" applyAlignment="1">
      <alignment horizontal="right" vertical="center" readingOrder="1"/>
    </xf>
    <xf numFmtId="180" fontId="103" fillId="0" borderId="29" xfId="0" applyNumberFormat="1" applyFont="1" applyBorder="1" applyAlignment="1">
      <alignment horizontal="right" vertical="center" readingOrder="1"/>
    </xf>
    <xf numFmtId="9" fontId="103" fillId="0" borderId="29" xfId="2" applyFont="1" applyBorder="1" applyAlignment="1">
      <alignment horizontal="center" vertical="center" readingOrder="1"/>
    </xf>
    <xf numFmtId="9" fontId="103" fillId="0" borderId="14" xfId="2" applyFont="1" applyBorder="1" applyAlignment="1">
      <alignment horizontal="center" vertical="center" readingOrder="1"/>
    </xf>
    <xf numFmtId="180" fontId="178" fillId="0" borderId="0" xfId="0" applyNumberFormat="1" applyFont="1" applyAlignment="1">
      <alignment horizontal="left" vertical="top" readingOrder="1"/>
    </xf>
    <xf numFmtId="9" fontId="178" fillId="0" borderId="0" xfId="2" applyFont="1" applyBorder="1" applyAlignment="1">
      <alignment horizontal="center" vertical="top" readingOrder="1"/>
    </xf>
    <xf numFmtId="0" fontId="178" fillId="0" borderId="0" xfId="0" applyFont="1" applyAlignment="1">
      <alignment horizontal="center" vertical="top" readingOrder="1"/>
    </xf>
    <xf numFmtId="0" fontId="161" fillId="51" borderId="24" xfId="0" applyFont="1" applyFill="1" applyBorder="1" applyAlignment="1">
      <alignment horizontal="left" vertical="center" wrapText="1" readingOrder="1"/>
    </xf>
    <xf numFmtId="0" fontId="115" fillId="0" borderId="30" xfId="0" applyFont="1" applyBorder="1" applyAlignment="1">
      <alignment horizontal="left" vertical="center" wrapText="1" readingOrder="1"/>
    </xf>
    <xf numFmtId="178" fontId="115" fillId="0" borderId="7" xfId="0" applyNumberFormat="1" applyFont="1" applyBorder="1" applyAlignment="1">
      <alignment horizontal="right" vertical="center" readingOrder="1"/>
    </xf>
    <xf numFmtId="9" fontId="115" fillId="0" borderId="7" xfId="2" applyFont="1" applyFill="1" applyBorder="1" applyAlignment="1">
      <alignment horizontal="center" vertical="center" readingOrder="1"/>
    </xf>
    <xf numFmtId="9" fontId="115" fillId="0" borderId="11" xfId="2" applyFont="1" applyFill="1" applyBorder="1" applyAlignment="1">
      <alignment horizontal="center" vertical="center" readingOrder="1"/>
    </xf>
    <xf numFmtId="0" fontId="115" fillId="0" borderId="60" xfId="0" applyFont="1" applyBorder="1" applyAlignment="1">
      <alignment horizontal="left" vertical="center" wrapText="1" readingOrder="1"/>
    </xf>
    <xf numFmtId="9" fontId="115" fillId="0" borderId="8" xfId="2" applyFont="1" applyFill="1" applyBorder="1" applyAlignment="1">
      <alignment horizontal="center" vertical="center" readingOrder="1"/>
    </xf>
    <xf numFmtId="1" fontId="178" fillId="0" borderId="4" xfId="0" applyNumberFormat="1" applyFont="1" applyBorder="1" applyAlignment="1">
      <alignment horizontal="center" vertical="center" wrapText="1"/>
    </xf>
    <xf numFmtId="1" fontId="178" fillId="4" borderId="4" xfId="0" applyNumberFormat="1" applyFont="1" applyFill="1" applyBorder="1" applyAlignment="1">
      <alignment horizontal="center" vertical="center" wrapText="1"/>
    </xf>
    <xf numFmtId="0" fontId="189" fillId="4" borderId="77" xfId="0" applyFont="1" applyFill="1" applyBorder="1" applyAlignment="1">
      <alignment horizontal="left" vertical="center" wrapText="1" readingOrder="1"/>
    </xf>
    <xf numFmtId="0" fontId="189" fillId="4" borderId="4" xfId="0" applyFont="1" applyFill="1" applyBorder="1" applyAlignment="1">
      <alignment horizontal="left" vertical="center" wrapText="1" readingOrder="1"/>
    </xf>
    <xf numFmtId="1" fontId="178" fillId="0" borderId="3" xfId="0" applyNumberFormat="1" applyFont="1" applyBorder="1" applyAlignment="1">
      <alignment horizontal="center" vertical="center" wrapText="1"/>
    </xf>
    <xf numFmtId="1" fontId="178" fillId="4" borderId="3" xfId="0" applyNumberFormat="1" applyFont="1" applyFill="1" applyBorder="1" applyAlignment="1">
      <alignment horizontal="center" vertical="center" wrapText="1"/>
    </xf>
    <xf numFmtId="0" fontId="189" fillId="4" borderId="4" xfId="0" applyFont="1" applyFill="1" applyBorder="1" applyAlignment="1">
      <alignment vertical="center" wrapText="1" readingOrder="1"/>
    </xf>
    <xf numFmtId="0" fontId="189" fillId="4" borderId="11" xfId="0" applyFont="1" applyFill="1" applyBorder="1" applyAlignment="1">
      <alignment horizontal="left" vertical="center" wrapText="1" readingOrder="1"/>
    </xf>
    <xf numFmtId="0" fontId="103" fillId="0" borderId="3" xfId="3" applyFont="1" applyBorder="1" applyAlignment="1">
      <alignment vertical="center" wrapText="1" readingOrder="1"/>
    </xf>
    <xf numFmtId="0" fontId="178" fillId="0" borderId="0" xfId="0" applyFont="1" applyAlignment="1">
      <alignment vertical="center" wrapText="1"/>
    </xf>
    <xf numFmtId="0" fontId="97" fillId="0" borderId="0" xfId="0" applyFont="1" applyAlignment="1">
      <alignment horizontal="left" vertical="center" wrapText="1"/>
    </xf>
    <xf numFmtId="178" fontId="97" fillId="0" borderId="0" xfId="0" applyNumberFormat="1" applyFont="1"/>
    <xf numFmtId="0" fontId="97" fillId="0" borderId="0" xfId="0" applyFont="1"/>
    <xf numFmtId="0" fontId="97" fillId="0" borderId="0" xfId="0" applyFont="1" applyAlignment="1">
      <alignment horizontal="center" vertical="center" wrapText="1"/>
    </xf>
    <xf numFmtId="1" fontId="97" fillId="0" borderId="0" xfId="0" applyNumberFormat="1" applyFont="1"/>
    <xf numFmtId="9" fontId="97" fillId="0" borderId="0" xfId="2" applyFont="1" applyFill="1" applyBorder="1" applyAlignment="1">
      <alignment horizontal="center"/>
    </xf>
    <xf numFmtId="180" fontId="182" fillId="0" borderId="0" xfId="0" applyNumberFormat="1" applyFont="1"/>
    <xf numFmtId="180" fontId="97" fillId="0" borderId="0" xfId="0" applyNumberFormat="1" applyFont="1"/>
    <xf numFmtId="0" fontId="97" fillId="0" borderId="0" xfId="0" applyFont="1" applyAlignment="1">
      <alignment horizontal="center"/>
    </xf>
    <xf numFmtId="0" fontId="182" fillId="0" borderId="0" xfId="0" applyFont="1"/>
    <xf numFmtId="0" fontId="180" fillId="0" borderId="0" xfId="0" applyFont="1"/>
    <xf numFmtId="43" fontId="97" fillId="0" borderId="0" xfId="0" applyNumberFormat="1" applyFont="1"/>
    <xf numFmtId="9" fontId="97" fillId="0" borderId="0" xfId="2" applyFont="1" applyBorder="1" applyAlignment="1">
      <alignment horizontal="center"/>
    </xf>
    <xf numFmtId="0" fontId="103" fillId="0" borderId="3" xfId="0" applyFont="1" applyBorder="1" applyAlignment="1">
      <alignment horizontal="center" vertical="center" readingOrder="1"/>
    </xf>
    <xf numFmtId="0" fontId="103" fillId="4" borderId="3" xfId="0" applyFont="1" applyFill="1" applyBorder="1" applyAlignment="1">
      <alignment horizontal="center" vertical="center" readingOrder="1"/>
    </xf>
    <xf numFmtId="0" fontId="103" fillId="4" borderId="7" xfId="0" applyFont="1" applyFill="1" applyBorder="1" applyAlignment="1">
      <alignment horizontal="center" vertical="center" readingOrder="1"/>
    </xf>
    <xf numFmtId="0" fontId="189" fillId="4" borderId="3" xfId="0" applyFont="1" applyFill="1" applyBorder="1" applyAlignment="1">
      <alignment horizontal="center" vertical="center" readingOrder="1"/>
    </xf>
    <xf numFmtId="0" fontId="103" fillId="0" borderId="51" xfId="0" applyFont="1" applyBorder="1" applyAlignment="1">
      <alignment horizontal="center" vertical="center" readingOrder="1"/>
    </xf>
    <xf numFmtId="0" fontId="103" fillId="0" borderId="10" xfId="0" applyFont="1" applyBorder="1" applyAlignment="1">
      <alignment horizontal="center" vertical="center" readingOrder="1"/>
    </xf>
    <xf numFmtId="0" fontId="103" fillId="4" borderId="63" xfId="0" applyFont="1" applyFill="1" applyBorder="1" applyAlignment="1">
      <alignment horizontal="center" vertical="center" readingOrder="1"/>
    </xf>
    <xf numFmtId="0" fontId="103" fillId="0" borderId="3" xfId="0" applyFont="1" applyBorder="1" applyAlignment="1">
      <alignment horizontal="center" vertical="center" wrapText="1" readingOrder="1"/>
    </xf>
    <xf numFmtId="0" fontId="189" fillId="4" borderId="3" xfId="0" applyFont="1" applyFill="1" applyBorder="1" applyAlignment="1">
      <alignment horizontal="center" vertical="center" wrapText="1" readingOrder="1"/>
    </xf>
    <xf numFmtId="0" fontId="103" fillId="0" borderId="7" xfId="0" applyFont="1" applyBorder="1" applyAlignment="1">
      <alignment horizontal="center" vertical="center" readingOrder="1"/>
    </xf>
    <xf numFmtId="0" fontId="103" fillId="4" borderId="29" xfId="0" applyFont="1" applyFill="1" applyBorder="1" applyAlignment="1">
      <alignment horizontal="center" vertical="center" readingOrder="1"/>
    </xf>
    <xf numFmtId="0" fontId="97" fillId="0" borderId="0" xfId="0" applyFont="1" applyAlignment="1">
      <alignment horizontal="center" vertical="top" readingOrder="1"/>
    </xf>
    <xf numFmtId="1" fontId="103" fillId="0" borderId="30" xfId="0" applyNumberFormat="1" applyFont="1" applyBorder="1" applyAlignment="1">
      <alignment horizontal="center" vertical="center" wrapText="1" readingOrder="1"/>
    </xf>
    <xf numFmtId="1" fontId="103" fillId="0" borderId="32" xfId="0" applyNumberFormat="1" applyFont="1" applyBorder="1" applyAlignment="1">
      <alignment horizontal="center" vertical="center" wrapText="1" readingOrder="1"/>
    </xf>
    <xf numFmtId="180" fontId="161" fillId="51" borderId="43" xfId="0" applyNumberFormat="1" applyFont="1" applyFill="1" applyBorder="1" applyAlignment="1">
      <alignment horizontal="center" vertical="center" readingOrder="1"/>
    </xf>
    <xf numFmtId="9" fontId="161" fillId="51" borderId="78" xfId="2" applyFont="1" applyFill="1" applyBorder="1" applyAlignment="1">
      <alignment horizontal="center" vertical="center" readingOrder="1"/>
    </xf>
    <xf numFmtId="178" fontId="100" fillId="0" borderId="92" xfId="0" applyNumberFormat="1" applyFont="1" applyBorder="1" applyAlignment="1">
      <alignment vertical="center" wrapText="1" readingOrder="1"/>
    </xf>
    <xf numFmtId="178" fontId="100" fillId="0" borderId="53" xfId="0" applyNumberFormat="1" applyFont="1" applyBorder="1" applyAlignment="1">
      <alignment vertical="center" wrapText="1" readingOrder="1"/>
    </xf>
    <xf numFmtId="178" fontId="113" fillId="2" borderId="53" xfId="0" applyNumberFormat="1" applyFont="1" applyFill="1" applyBorder="1" applyAlignment="1">
      <alignment vertical="center" wrapText="1" readingOrder="1"/>
    </xf>
    <xf numFmtId="178" fontId="163" fillId="52" borderId="53" xfId="0" applyNumberFormat="1" applyFont="1" applyFill="1" applyBorder="1" applyAlignment="1">
      <alignment vertical="center" wrapText="1" readingOrder="1"/>
    </xf>
    <xf numFmtId="178" fontId="163" fillId="53" borderId="91" xfId="0" applyNumberFormat="1" applyFont="1" applyFill="1" applyBorder="1" applyAlignment="1">
      <alignment vertical="center" wrapText="1" readingOrder="1"/>
    </xf>
    <xf numFmtId="0" fontId="161" fillId="51" borderId="29" xfId="4" applyFont="1" applyFill="1" applyBorder="1" applyAlignment="1">
      <alignment horizontal="center" vertical="center" wrapText="1" readingOrder="1"/>
    </xf>
    <xf numFmtId="0" fontId="161" fillId="51" borderId="93" xfId="0" applyFont="1" applyFill="1" applyBorder="1" applyAlignment="1">
      <alignment horizontal="center" vertical="center" wrapText="1" readingOrder="1"/>
    </xf>
    <xf numFmtId="172" fontId="100" fillId="0" borderId="33" xfId="2" applyNumberFormat="1" applyFont="1" applyBorder="1" applyAlignment="1">
      <alignment horizontal="center" vertical="center" wrapText="1" readingOrder="1"/>
    </xf>
    <xf numFmtId="172" fontId="113" fillId="2" borderId="33" xfId="2" applyNumberFormat="1" applyFont="1" applyFill="1" applyBorder="1" applyAlignment="1">
      <alignment horizontal="center" vertical="center" wrapText="1" readingOrder="1"/>
    </xf>
    <xf numFmtId="172" fontId="163" fillId="52" borderId="33" xfId="2" applyNumberFormat="1" applyFont="1" applyFill="1" applyBorder="1" applyAlignment="1">
      <alignment horizontal="center" vertical="center" wrapText="1" readingOrder="1"/>
    </xf>
    <xf numFmtId="172" fontId="163" fillId="53" borderId="41" xfId="2" applyNumberFormat="1" applyFont="1" applyFill="1" applyBorder="1" applyAlignment="1">
      <alignment horizontal="center" vertical="center" wrapText="1" readingOrder="1"/>
    </xf>
    <xf numFmtId="178" fontId="161" fillId="51" borderId="3" xfId="1" applyNumberFormat="1" applyFont="1" applyFill="1" applyBorder="1" applyAlignment="1">
      <alignment horizontal="center" vertical="center" readingOrder="1"/>
    </xf>
    <xf numFmtId="0" fontId="103" fillId="0" borderId="3" xfId="0" applyFont="1" applyFill="1" applyBorder="1" applyAlignment="1">
      <alignment vertical="center" wrapText="1" readingOrder="1"/>
    </xf>
    <xf numFmtId="178" fontId="103" fillId="0" borderId="3" xfId="0" applyNumberFormat="1" applyFont="1" applyFill="1" applyBorder="1" applyAlignment="1">
      <alignment horizontal="right" vertical="center" readingOrder="1"/>
    </xf>
    <xf numFmtId="180" fontId="103" fillId="0" borderId="3" xfId="0" applyNumberFormat="1" applyFont="1" applyFill="1" applyBorder="1" applyAlignment="1">
      <alignment horizontal="right" vertical="center" readingOrder="1"/>
    </xf>
    <xf numFmtId="0" fontId="0" fillId="0" borderId="0" xfId="0" applyFill="1"/>
    <xf numFmtId="180" fontId="189" fillId="0" borderId="3" xfId="0" applyNumberFormat="1" applyFont="1" applyFill="1" applyBorder="1" applyAlignment="1">
      <alignment horizontal="right" vertical="center" readingOrder="1"/>
    </xf>
    <xf numFmtId="180" fontId="103" fillId="0" borderId="7" xfId="0" applyNumberFormat="1" applyFont="1" applyFill="1" applyBorder="1" applyAlignment="1">
      <alignment horizontal="right" vertical="center" readingOrder="1"/>
    </xf>
    <xf numFmtId="9" fontId="113" fillId="60" borderId="3" xfId="7" applyFont="1" applyFill="1" applyBorder="1" applyAlignment="1">
      <alignment horizontal="center" vertical="center" wrapText="1"/>
    </xf>
    <xf numFmtId="9" fontId="113" fillId="60" borderId="3" xfId="7" applyFont="1" applyFill="1" applyBorder="1" applyAlignment="1">
      <alignment horizontal="center" vertical="center" wrapText="1" readingOrder="1"/>
    </xf>
    <xf numFmtId="9" fontId="126" fillId="59" borderId="3" xfId="7" applyFont="1" applyFill="1" applyBorder="1" applyAlignment="1">
      <alignment horizontal="center" vertical="center" wrapText="1" readingOrder="1"/>
    </xf>
    <xf numFmtId="9" fontId="126" fillId="55" borderId="3" xfId="7" applyFont="1" applyFill="1" applyBorder="1" applyAlignment="1">
      <alignment horizontal="center" vertical="center" wrapText="1" readingOrder="1"/>
    </xf>
    <xf numFmtId="9" fontId="126" fillId="0" borderId="3" xfId="2" applyFont="1" applyFill="1" applyBorder="1" applyAlignment="1">
      <alignment horizontal="center" vertical="center" wrapText="1" readingOrder="1"/>
    </xf>
    <xf numFmtId="9" fontId="126" fillId="44" borderId="3" xfId="7" applyFont="1" applyFill="1" applyBorder="1" applyAlignment="1">
      <alignment horizontal="center" vertical="center" wrapText="1" readingOrder="1"/>
    </xf>
    <xf numFmtId="178" fontId="115" fillId="4" borderId="5" xfId="0" applyNumberFormat="1" applyFont="1" applyFill="1" applyBorder="1" applyAlignment="1">
      <alignment horizontal="right" vertical="center" readingOrder="1"/>
    </xf>
    <xf numFmtId="0" fontId="103" fillId="0" borderId="3" xfId="0" applyFont="1" applyFill="1" applyBorder="1" applyAlignment="1">
      <alignment horizontal="center" vertical="center" readingOrder="1"/>
    </xf>
    <xf numFmtId="0" fontId="103" fillId="0" borderId="3" xfId="0" applyFont="1" applyFill="1" applyBorder="1" applyAlignment="1">
      <alignment horizontal="left" vertical="center" wrapText="1" readingOrder="1"/>
    </xf>
    <xf numFmtId="9" fontId="115" fillId="4" borderId="7" xfId="2" applyFont="1" applyFill="1" applyBorder="1" applyAlignment="1">
      <alignment horizontal="center" vertical="center" readingOrder="1"/>
    </xf>
    <xf numFmtId="171" fontId="0" fillId="0" borderId="0" xfId="1" applyNumberFormat="1" applyFont="1" applyFill="1"/>
    <xf numFmtId="178" fontId="97" fillId="0" borderId="0" xfId="1" applyNumberFormat="1" applyFont="1" applyFill="1" applyAlignment="1"/>
    <xf numFmtId="178" fontId="97" fillId="0" borderId="0" xfId="1" applyNumberFormat="1" applyFont="1" applyAlignment="1"/>
    <xf numFmtId="178" fontId="103" fillId="0" borderId="29" xfId="0" applyNumberFormat="1" applyFont="1" applyFill="1" applyBorder="1" applyAlignment="1">
      <alignment horizontal="right" vertical="center" readingOrder="1"/>
    </xf>
    <xf numFmtId="178" fontId="102" fillId="4" borderId="3" xfId="4" applyNumberFormat="1" applyFont="1" applyFill="1" applyBorder="1" applyAlignment="1">
      <alignment horizontal="right" vertical="center" wrapText="1" readingOrder="1"/>
    </xf>
    <xf numFmtId="178" fontId="114" fillId="56" borderId="4" xfId="0" applyNumberFormat="1" applyFont="1" applyFill="1" applyBorder="1" applyAlignment="1">
      <alignment horizontal="right" vertical="center" readingOrder="1"/>
    </xf>
    <xf numFmtId="180" fontId="114" fillId="4" borderId="4" xfId="0" applyNumberFormat="1" applyFont="1" applyFill="1" applyBorder="1" applyAlignment="1">
      <alignment horizontal="right" vertical="center" readingOrder="1"/>
    </xf>
    <xf numFmtId="180" fontId="106" fillId="50" borderId="4" xfId="0" applyNumberFormat="1" applyFont="1" applyFill="1" applyBorder="1" applyAlignment="1">
      <alignment horizontal="right" vertical="center" readingOrder="1"/>
    </xf>
    <xf numFmtId="180" fontId="109" fillId="50" borderId="4" xfId="0" applyNumberFormat="1" applyFont="1" applyFill="1" applyBorder="1" applyAlignment="1">
      <alignment horizontal="right" vertical="center" readingOrder="1"/>
    </xf>
    <xf numFmtId="178" fontId="162" fillId="51" borderId="88" xfId="0" applyNumberFormat="1" applyFont="1" applyFill="1" applyBorder="1" applyAlignment="1">
      <alignment horizontal="right" vertical="center" readingOrder="1"/>
    </xf>
    <xf numFmtId="178" fontId="161" fillId="51" borderId="89" xfId="0" applyNumberFormat="1" applyFont="1" applyFill="1" applyBorder="1" applyAlignment="1">
      <alignment horizontal="center" vertical="center" wrapText="1" readingOrder="1"/>
    </xf>
    <xf numFmtId="180" fontId="118" fillId="4" borderId="4" xfId="0" applyNumberFormat="1" applyFont="1" applyFill="1" applyBorder="1" applyAlignment="1">
      <alignment horizontal="right" vertical="center" readingOrder="1"/>
    </xf>
    <xf numFmtId="180" fontId="118" fillId="0" borderId="4" xfId="0" applyNumberFormat="1" applyFont="1" applyBorder="1" applyAlignment="1">
      <alignment horizontal="right" vertical="center" readingOrder="1"/>
    </xf>
    <xf numFmtId="180" fontId="109" fillId="52" borderId="4" xfId="0" applyNumberFormat="1" applyFont="1" applyFill="1" applyBorder="1" applyAlignment="1">
      <alignment horizontal="right" vertical="center" readingOrder="1"/>
    </xf>
    <xf numFmtId="180" fontId="109" fillId="52" borderId="8" xfId="0" applyNumberFormat="1" applyFont="1" applyFill="1" applyBorder="1" applyAlignment="1">
      <alignment horizontal="right" vertical="center" readingOrder="1"/>
    </xf>
    <xf numFmtId="180" fontId="162" fillId="51" borderId="27" xfId="0" applyNumberFormat="1" applyFont="1" applyFill="1" applyBorder="1" applyAlignment="1">
      <alignment horizontal="right" vertical="center" readingOrder="1"/>
    </xf>
    <xf numFmtId="180" fontId="114" fillId="57" borderId="77" xfId="0" applyNumberFormat="1" applyFont="1" applyFill="1" applyBorder="1" applyAlignment="1">
      <alignment horizontal="right" vertical="center" readingOrder="1"/>
    </xf>
    <xf numFmtId="180" fontId="106" fillId="52" borderId="4" xfId="0" applyNumberFormat="1" applyFont="1" applyFill="1" applyBorder="1" applyAlignment="1">
      <alignment horizontal="right" vertical="center" readingOrder="1"/>
    </xf>
    <xf numFmtId="180" fontId="114" fillId="0" borderId="4" xfId="0" applyNumberFormat="1" applyFont="1" applyFill="1" applyBorder="1" applyAlignment="1">
      <alignment horizontal="right" vertical="center" readingOrder="1"/>
    </xf>
    <xf numFmtId="180" fontId="106" fillId="52" borderId="8" xfId="0" applyNumberFormat="1" applyFont="1" applyFill="1" applyBorder="1" applyAlignment="1">
      <alignment horizontal="right" vertical="center" readingOrder="1"/>
    </xf>
    <xf numFmtId="0" fontId="161" fillId="51" borderId="4" xfId="0" applyFont="1" applyFill="1" applyBorder="1" applyAlignment="1">
      <alignment horizontal="center" vertical="center" wrapText="1" readingOrder="1"/>
    </xf>
    <xf numFmtId="180" fontId="114" fillId="57" borderId="4" xfId="0" applyNumberFormat="1" applyFont="1" applyFill="1" applyBorder="1" applyAlignment="1">
      <alignment horizontal="right" vertical="center" readingOrder="1"/>
    </xf>
    <xf numFmtId="180" fontId="114" fillId="0" borderId="11" xfId="0" applyNumberFormat="1" applyFont="1" applyFill="1" applyBorder="1" applyAlignment="1">
      <alignment horizontal="right" vertical="center" readingOrder="1"/>
    </xf>
    <xf numFmtId="180" fontId="114" fillId="58" borderId="4" xfId="0" applyNumberFormat="1" applyFont="1" applyFill="1" applyBorder="1" applyAlignment="1">
      <alignment horizontal="right" vertical="center" readingOrder="1"/>
    </xf>
    <xf numFmtId="180" fontId="106" fillId="52" borderId="62" xfId="0" applyNumberFormat="1" applyFont="1" applyFill="1" applyBorder="1" applyAlignment="1">
      <alignment horizontal="right" vertical="center" readingOrder="1"/>
    </xf>
    <xf numFmtId="180" fontId="114" fillId="58" borderId="11" xfId="0" applyNumberFormat="1" applyFont="1" applyFill="1" applyBorder="1" applyAlignment="1">
      <alignment horizontal="right" vertical="center" readingOrder="1"/>
    </xf>
    <xf numFmtId="180" fontId="114" fillId="58" borderId="77" xfId="0" applyNumberFormat="1" applyFont="1" applyFill="1" applyBorder="1" applyAlignment="1">
      <alignment horizontal="right" vertical="center" readingOrder="1"/>
    </xf>
    <xf numFmtId="178" fontId="162" fillId="51" borderId="27" xfId="0" applyNumberFormat="1" applyFont="1" applyFill="1" applyBorder="1" applyAlignment="1">
      <alignment horizontal="right" vertical="center" readingOrder="1"/>
    </xf>
    <xf numFmtId="0" fontId="161" fillId="51" borderId="77" xfId="0" applyFont="1" applyFill="1" applyBorder="1" applyAlignment="1">
      <alignment horizontal="center" vertical="center" wrapText="1" readingOrder="1"/>
    </xf>
    <xf numFmtId="180" fontId="114" fillId="0" borderId="11" xfId="0" applyNumberFormat="1" applyFont="1" applyBorder="1" applyAlignment="1">
      <alignment horizontal="right" vertical="center" readingOrder="1"/>
    </xf>
    <xf numFmtId="0" fontId="161" fillId="51" borderId="27" xfId="0" applyFont="1" applyFill="1" applyBorder="1" applyAlignment="1">
      <alignment horizontal="center" vertical="center" wrapText="1" readingOrder="1"/>
    </xf>
    <xf numFmtId="180" fontId="114" fillId="0" borderId="2" xfId="0" applyNumberFormat="1" applyFont="1" applyBorder="1" applyAlignment="1">
      <alignment horizontal="right" vertical="center" readingOrder="1"/>
    </xf>
    <xf numFmtId="180" fontId="106" fillId="52" borderId="9" xfId="0" applyNumberFormat="1" applyFont="1" applyFill="1" applyBorder="1" applyAlignment="1">
      <alignment horizontal="right" vertical="center" readingOrder="1"/>
    </xf>
    <xf numFmtId="180" fontId="106" fillId="52" borderId="0" xfId="0" applyNumberFormat="1" applyFont="1" applyFill="1" applyBorder="1" applyAlignment="1">
      <alignment horizontal="right" vertical="center" readingOrder="1"/>
    </xf>
    <xf numFmtId="180" fontId="162" fillId="51" borderId="22" xfId="0" applyNumberFormat="1" applyFont="1" applyFill="1" applyBorder="1" applyAlignment="1">
      <alignment horizontal="right" vertical="center" readingOrder="1"/>
    </xf>
    <xf numFmtId="180" fontId="114" fillId="4" borderId="77" xfId="0" applyNumberFormat="1" applyFont="1" applyFill="1" applyBorder="1" applyAlignment="1">
      <alignment horizontal="right" vertical="center" readingOrder="1"/>
    </xf>
    <xf numFmtId="180" fontId="106" fillId="0" borderId="4" xfId="0" applyNumberFormat="1" applyFont="1" applyBorder="1" applyAlignment="1">
      <alignment horizontal="right" vertical="center" readingOrder="1"/>
    </xf>
    <xf numFmtId="178" fontId="114" fillId="0" borderId="11" xfId="0" applyNumberFormat="1" applyFont="1" applyBorder="1" applyAlignment="1">
      <alignment horizontal="right" vertical="center" readingOrder="1"/>
    </xf>
    <xf numFmtId="178" fontId="106" fillId="52" borderId="4" xfId="0" applyNumberFormat="1" applyFont="1" applyFill="1" applyBorder="1" applyAlignment="1">
      <alignment horizontal="right" vertical="center" readingOrder="1"/>
    </xf>
    <xf numFmtId="180" fontId="162" fillId="51" borderId="4" xfId="0" applyNumberFormat="1" applyFont="1" applyFill="1" applyBorder="1" applyAlignment="1">
      <alignment horizontal="right" vertical="center" readingOrder="1"/>
    </xf>
    <xf numFmtId="180" fontId="114" fillId="4" borderId="89" xfId="0" applyNumberFormat="1" applyFont="1" applyFill="1" applyBorder="1" applyAlignment="1">
      <alignment horizontal="right" vertical="center" readingOrder="1"/>
    </xf>
    <xf numFmtId="180" fontId="162" fillId="51" borderId="61" xfId="0" applyNumberFormat="1" applyFont="1" applyFill="1" applyBorder="1" applyAlignment="1">
      <alignment horizontal="right" vertical="center" readingOrder="1"/>
    </xf>
    <xf numFmtId="0" fontId="161" fillId="51" borderId="27" xfId="0" applyFont="1" applyFill="1" applyBorder="1" applyAlignment="1">
      <alignment horizontal="center" vertical="center" readingOrder="1"/>
    </xf>
    <xf numFmtId="180" fontId="114" fillId="0" borderId="89" xfId="0" applyNumberFormat="1" applyFont="1" applyBorder="1" applyAlignment="1">
      <alignment horizontal="right" vertical="center" readingOrder="1"/>
    </xf>
    <xf numFmtId="178" fontId="109" fillId="0" borderId="11" xfId="0" applyNumberFormat="1" applyFont="1" applyBorder="1" applyAlignment="1">
      <alignment horizontal="right" vertical="center" readingOrder="1"/>
    </xf>
    <xf numFmtId="178" fontId="109" fillId="0" borderId="8" xfId="0" applyNumberFormat="1" applyFont="1" applyBorder="1" applyAlignment="1">
      <alignment horizontal="right" vertical="center" readingOrder="1"/>
    </xf>
    <xf numFmtId="0" fontId="0" fillId="0" borderId="0" xfId="0" applyFill="1" applyBorder="1"/>
    <xf numFmtId="0" fontId="0" fillId="0" borderId="0" xfId="0" applyFill="1" applyBorder="1" applyAlignment="1">
      <alignment horizontal="center"/>
    </xf>
    <xf numFmtId="178" fontId="0" fillId="0" borderId="0" xfId="0" applyNumberFormat="1" applyFill="1" applyBorder="1"/>
    <xf numFmtId="0" fontId="189" fillId="0" borderId="0" xfId="0" applyFont="1" applyFill="1" applyBorder="1" applyAlignment="1">
      <alignment horizontal="left" vertical="center" wrapText="1" readingOrder="1"/>
    </xf>
    <xf numFmtId="43" fontId="0" fillId="0" borderId="0" xfId="0" applyNumberFormat="1" applyFill="1" applyBorder="1"/>
    <xf numFmtId="0" fontId="144" fillId="0" borderId="0" xfId="0" applyFont="1" applyFill="1" applyBorder="1"/>
    <xf numFmtId="171" fontId="0" fillId="0" borderId="0" xfId="0" applyNumberFormat="1" applyFill="1" applyBorder="1"/>
    <xf numFmtId="180" fontId="0" fillId="0" borderId="0" xfId="0" applyNumberFormat="1" applyFill="1" applyBorder="1"/>
    <xf numFmtId="43" fontId="0" fillId="0" borderId="0" xfId="1" applyFont="1" applyFill="1" applyBorder="1"/>
    <xf numFmtId="9" fontId="115" fillId="4" borderId="5" xfId="2" applyFont="1" applyFill="1" applyBorder="1" applyAlignment="1">
      <alignment horizontal="center" vertical="center" readingOrder="1"/>
    </xf>
    <xf numFmtId="173" fontId="49" fillId="6" borderId="3" xfId="1" applyNumberFormat="1" applyFont="1" applyFill="1" applyBorder="1" applyAlignment="1">
      <alignment horizontal="right" vertical="center" wrapText="1" readingOrder="1"/>
    </xf>
    <xf numFmtId="180" fontId="162" fillId="51" borderId="0" xfId="0" applyNumberFormat="1" applyFont="1" applyFill="1" applyBorder="1" applyAlignment="1">
      <alignment horizontal="right" vertical="center" readingOrder="1"/>
    </xf>
    <xf numFmtId="0" fontId="161" fillId="4" borderId="16" xfId="0" applyFont="1" applyFill="1" applyBorder="1" applyAlignment="1">
      <alignment horizontal="center" vertical="center" wrapText="1" readingOrder="1"/>
    </xf>
    <xf numFmtId="0" fontId="161" fillId="4" borderId="14" xfId="0" applyFont="1" applyFill="1" applyBorder="1" applyAlignment="1">
      <alignment horizontal="center" vertical="center" readingOrder="1"/>
    </xf>
    <xf numFmtId="0" fontId="161" fillId="4" borderId="86" xfId="0" applyFont="1" applyFill="1" applyBorder="1" applyAlignment="1">
      <alignment horizontal="center" vertical="center" readingOrder="1"/>
    </xf>
    <xf numFmtId="178" fontId="161" fillId="4" borderId="29" xfId="0" applyNumberFormat="1" applyFont="1" applyFill="1" applyBorder="1" applyAlignment="1">
      <alignment horizontal="right" vertical="center" readingOrder="1"/>
    </xf>
    <xf numFmtId="180" fontId="161" fillId="4" borderId="29" xfId="0" applyNumberFormat="1" applyFont="1" applyFill="1" applyBorder="1" applyAlignment="1">
      <alignment horizontal="right" vertical="center" readingOrder="1"/>
    </xf>
    <xf numFmtId="9" fontId="161" fillId="4" borderId="29" xfId="2" applyFont="1" applyFill="1" applyBorder="1" applyAlignment="1">
      <alignment horizontal="center" vertical="center" readingOrder="1"/>
    </xf>
    <xf numFmtId="9" fontId="161" fillId="4" borderId="89" xfId="2" applyFont="1" applyFill="1" applyBorder="1" applyAlignment="1">
      <alignment horizontal="center" vertical="center" readingOrder="1"/>
    </xf>
    <xf numFmtId="180" fontId="162" fillId="4" borderId="0" xfId="0" applyNumberFormat="1" applyFont="1" applyFill="1" applyBorder="1" applyAlignment="1">
      <alignment horizontal="right" vertical="center" readingOrder="1"/>
    </xf>
    <xf numFmtId="0" fontId="0" fillId="4" borderId="0" xfId="0" applyFill="1" applyBorder="1"/>
    <xf numFmtId="1" fontId="103" fillId="0" borderId="36" xfId="0" applyNumberFormat="1" applyFont="1" applyBorder="1" applyAlignment="1">
      <alignment horizontal="center" vertical="center" wrapText="1" readingOrder="1"/>
    </xf>
    <xf numFmtId="9" fontId="126" fillId="53" borderId="3" xfId="7" applyFont="1" applyFill="1" applyBorder="1" applyAlignment="1">
      <alignment horizontal="center" vertical="center" wrapText="1" readingOrder="1"/>
    </xf>
    <xf numFmtId="9" fontId="134" fillId="50" borderId="3" xfId="7" applyFont="1" applyFill="1" applyBorder="1" applyAlignment="1">
      <alignment horizontal="center" vertical="center" wrapText="1" readingOrder="1"/>
    </xf>
    <xf numFmtId="178" fontId="103" fillId="0" borderId="0" xfId="0" applyNumberFormat="1" applyFont="1" applyFill="1" applyBorder="1" applyAlignment="1">
      <alignment horizontal="left" vertical="center" wrapText="1" readingOrder="1"/>
    </xf>
    <xf numFmtId="0" fontId="191" fillId="0" borderId="1" xfId="0" applyNumberFormat="1" applyFont="1" applyFill="1" applyBorder="1" applyAlignment="1">
      <alignment horizontal="left" vertical="center" wrapText="1" readingOrder="1"/>
    </xf>
    <xf numFmtId="1" fontId="178" fillId="0" borderId="8" xfId="0" applyNumberFormat="1" applyFont="1" applyBorder="1" applyAlignment="1">
      <alignment horizontal="center" vertical="center" wrapText="1"/>
    </xf>
    <xf numFmtId="180" fontId="106" fillId="4" borderId="4" xfId="0" applyNumberFormat="1" applyFont="1" applyFill="1" applyBorder="1" applyAlignment="1">
      <alignment horizontal="right" vertical="center" readingOrder="1"/>
    </xf>
    <xf numFmtId="180" fontId="103" fillId="4" borderId="9" xfId="0" applyNumberFormat="1" applyFont="1" applyFill="1" applyBorder="1" applyAlignment="1">
      <alignment horizontal="center" vertical="center" readingOrder="1"/>
    </xf>
    <xf numFmtId="0" fontId="103" fillId="4" borderId="51" xfId="0" applyFont="1" applyFill="1" applyBorder="1" applyAlignment="1">
      <alignment horizontal="left" vertical="center" wrapText="1" readingOrder="1"/>
    </xf>
    <xf numFmtId="178" fontId="103" fillId="0" borderId="5" xfId="0" applyNumberFormat="1" applyFont="1" applyFill="1" applyBorder="1" applyAlignment="1">
      <alignment horizontal="right" vertical="center" readingOrder="1"/>
    </xf>
    <xf numFmtId="180" fontId="114" fillId="0" borderId="8" xfId="0" applyNumberFormat="1" applyFont="1" applyBorder="1" applyAlignment="1">
      <alignment horizontal="right" vertical="center" readingOrder="1"/>
    </xf>
    <xf numFmtId="178" fontId="161" fillId="4" borderId="0" xfId="0" applyNumberFormat="1" applyFont="1" applyFill="1" applyBorder="1" applyAlignment="1">
      <alignment horizontal="center" vertical="center" wrapText="1" readingOrder="1"/>
    </xf>
    <xf numFmtId="0" fontId="0" fillId="4" borderId="0" xfId="0" applyFill="1" applyBorder="1" applyAlignment="1">
      <alignment horizontal="center"/>
    </xf>
    <xf numFmtId="0" fontId="0" fillId="4" borderId="0" xfId="0" applyFill="1" applyAlignment="1">
      <alignment horizontal="center"/>
    </xf>
    <xf numFmtId="0" fontId="103" fillId="4" borderId="6" xfId="0" applyFont="1" applyFill="1" applyBorder="1" applyAlignment="1">
      <alignment horizontal="right" vertical="center" wrapText="1" readingOrder="1"/>
    </xf>
    <xf numFmtId="178" fontId="103" fillId="4" borderId="6" xfId="0" applyNumberFormat="1" applyFont="1" applyFill="1" applyBorder="1" applyAlignment="1">
      <alignment horizontal="right" vertical="center" wrapText="1" readingOrder="1"/>
    </xf>
    <xf numFmtId="0" fontId="189" fillId="0" borderId="3" xfId="0" applyFont="1" applyFill="1" applyBorder="1" applyAlignment="1">
      <alignment horizontal="left" vertical="center" wrapText="1" readingOrder="1"/>
    </xf>
    <xf numFmtId="0" fontId="103" fillId="0" borderId="0" xfId="0" applyFont="1" applyFill="1" applyBorder="1" applyAlignment="1">
      <alignment vertical="center" wrapText="1" readingOrder="1"/>
    </xf>
    <xf numFmtId="180" fontId="118" fillId="0" borderId="4" xfId="0" applyNumberFormat="1" applyFont="1" applyFill="1" applyBorder="1" applyAlignment="1">
      <alignment horizontal="right" vertical="center" readingOrder="1"/>
    </xf>
    <xf numFmtId="0" fontId="103" fillId="0" borderId="7" xfId="0" applyFont="1" applyFill="1" applyBorder="1" applyAlignment="1">
      <alignment horizontal="center" vertical="center" readingOrder="1"/>
    </xf>
    <xf numFmtId="0" fontId="103" fillId="0" borderId="7" xfId="0" applyFont="1" applyFill="1" applyBorder="1" applyAlignment="1">
      <alignment vertical="center" wrapText="1" readingOrder="1"/>
    </xf>
    <xf numFmtId="0" fontId="103" fillId="0" borderId="7" xfId="0" applyFont="1" applyFill="1" applyBorder="1" applyAlignment="1">
      <alignment horizontal="left" vertical="center" wrapText="1" readingOrder="1"/>
    </xf>
    <xf numFmtId="178" fontId="103" fillId="0" borderId="7" xfId="0" applyNumberFormat="1" applyFont="1" applyFill="1" applyBorder="1" applyAlignment="1">
      <alignment horizontal="right" vertical="center" readingOrder="1"/>
    </xf>
    <xf numFmtId="180" fontId="118" fillId="0" borderId="11" xfId="0" applyNumberFormat="1" applyFont="1" applyFill="1" applyBorder="1" applyAlignment="1">
      <alignment horizontal="right" vertical="center" readingOrder="1"/>
    </xf>
    <xf numFmtId="1" fontId="178" fillId="0" borderId="3" xfId="0" applyNumberFormat="1" applyFont="1" applyFill="1" applyBorder="1" applyAlignment="1">
      <alignment horizontal="center" vertical="center" wrapText="1"/>
    </xf>
    <xf numFmtId="0" fontId="189" fillId="0" borderId="4" xfId="0" applyFont="1" applyFill="1" applyBorder="1" applyAlignment="1">
      <alignment horizontal="left" vertical="center" wrapText="1" readingOrder="1"/>
    </xf>
    <xf numFmtId="0" fontId="49" fillId="0" borderId="3" xfId="0" applyFont="1" applyBorder="1" applyAlignment="1">
      <alignment horizontal="left" vertical="center" wrapText="1" readingOrder="1"/>
    </xf>
    <xf numFmtId="0" fontId="49" fillId="4" borderId="3" xfId="0" applyFont="1" applyFill="1" applyBorder="1" applyAlignment="1">
      <alignment horizontal="left" vertical="center" wrapText="1" readingOrder="1"/>
    </xf>
    <xf numFmtId="1" fontId="49" fillId="4" borderId="5" xfId="0" applyNumberFormat="1" applyFont="1" applyFill="1" applyBorder="1" applyAlignment="1">
      <alignment vertical="center" wrapText="1" readingOrder="1"/>
    </xf>
    <xf numFmtId="0" fontId="49" fillId="54" borderId="3" xfId="0" applyFont="1" applyFill="1" applyBorder="1" applyAlignment="1">
      <alignment vertical="center" wrapText="1" readingOrder="1"/>
    </xf>
    <xf numFmtId="16" fontId="100" fillId="0" borderId="32" xfId="0" applyNumberFormat="1" applyFont="1" applyFill="1" applyBorder="1" applyAlignment="1">
      <alignment horizontal="left" wrapText="1" readingOrder="1"/>
    </xf>
    <xf numFmtId="182" fontId="102" fillId="0" borderId="3" xfId="51" applyNumberFormat="1" applyFont="1" applyFill="1" applyBorder="1" applyAlignment="1">
      <alignment horizontal="right" vertical="center" wrapText="1" readingOrder="1"/>
    </xf>
    <xf numFmtId="178" fontId="102" fillId="0" borderId="3" xfId="4" applyNumberFormat="1" applyFont="1" applyFill="1" applyBorder="1" applyAlignment="1">
      <alignment horizontal="right" vertical="center" wrapText="1" readingOrder="1"/>
    </xf>
    <xf numFmtId="0" fontId="192" fillId="4" borderId="3" xfId="0" applyFont="1" applyFill="1" applyBorder="1" applyAlignment="1">
      <alignment horizontal="left" vertical="center" wrapText="1" readingOrder="1"/>
    </xf>
    <xf numFmtId="180" fontId="161" fillId="51" borderId="3" xfId="1" applyNumberFormat="1" applyFont="1" applyFill="1" applyBorder="1" applyAlignment="1">
      <alignment horizontal="center" vertical="center" readingOrder="1"/>
    </xf>
    <xf numFmtId="0" fontId="103" fillId="4" borderId="7" xfId="0" applyFont="1" applyFill="1" applyBorder="1" applyAlignment="1">
      <alignment horizontal="left" vertical="center" wrapText="1" readingOrder="1"/>
    </xf>
    <xf numFmtId="180" fontId="103" fillId="4" borderId="3" xfId="0" applyNumberFormat="1" applyFont="1" applyFill="1" applyBorder="1" applyAlignment="1">
      <alignment horizontal="center" vertical="center" readingOrder="1"/>
    </xf>
    <xf numFmtId="178" fontId="114" fillId="4" borderId="2" xfId="0" applyNumberFormat="1" applyFont="1" applyFill="1" applyBorder="1" applyAlignment="1">
      <alignment horizontal="right" vertical="center" readingOrder="1"/>
    </xf>
    <xf numFmtId="178" fontId="0" fillId="4" borderId="0" xfId="0" applyNumberFormat="1" applyFill="1" applyBorder="1"/>
    <xf numFmtId="9" fontId="103" fillId="4" borderId="4" xfId="2" applyFont="1" applyFill="1" applyBorder="1" applyAlignment="1">
      <alignment horizontal="center" vertical="center" readingOrder="1"/>
    </xf>
    <xf numFmtId="0" fontId="103" fillId="4" borderId="37" xfId="0" applyFont="1" applyFill="1" applyBorder="1" applyAlignment="1">
      <alignment horizontal="center" vertical="center" readingOrder="1"/>
    </xf>
    <xf numFmtId="0" fontId="103" fillId="4" borderId="37" xfId="0" applyFont="1" applyFill="1" applyBorder="1" applyAlignment="1">
      <alignment vertical="center" wrapText="1" readingOrder="1"/>
    </xf>
    <xf numFmtId="0" fontId="103" fillId="4" borderId="37" xfId="0" applyFont="1" applyFill="1" applyBorder="1" applyAlignment="1">
      <alignment horizontal="left" vertical="center" wrapText="1" readingOrder="1"/>
    </xf>
    <xf numFmtId="180" fontId="189" fillId="4" borderId="37" xfId="0" applyNumberFormat="1" applyFont="1" applyFill="1" applyBorder="1" applyAlignment="1">
      <alignment horizontal="right" vertical="center" readingOrder="1"/>
    </xf>
    <xf numFmtId="178" fontId="1" fillId="4" borderId="0" xfId="0" applyNumberFormat="1" applyFont="1" applyFill="1" applyBorder="1"/>
    <xf numFmtId="0" fontId="94" fillId="4" borderId="0" xfId="0" applyFont="1" applyFill="1"/>
    <xf numFmtId="0" fontId="178" fillId="0" borderId="1" xfId="0" applyNumberFormat="1" applyFont="1" applyFill="1" applyBorder="1" applyAlignment="1">
      <alignment horizontal="left" vertical="center" wrapText="1" readingOrder="1"/>
    </xf>
    <xf numFmtId="9" fontId="134" fillId="53" borderId="3" xfId="7" applyFont="1" applyFill="1" applyBorder="1" applyAlignment="1">
      <alignment horizontal="center" vertical="center" wrapText="1" readingOrder="1"/>
    </xf>
    <xf numFmtId="9" fontId="125" fillId="51" borderId="3" xfId="7" applyFont="1" applyFill="1" applyBorder="1" applyAlignment="1">
      <alignment horizontal="center" vertical="center" wrapText="1" readingOrder="1"/>
    </xf>
    <xf numFmtId="9" fontId="134" fillId="3" borderId="3" xfId="7" applyFont="1" applyFill="1" applyBorder="1" applyAlignment="1">
      <alignment horizontal="center" vertical="center" wrapText="1" readingOrder="1"/>
    </xf>
    <xf numFmtId="9" fontId="125" fillId="59" borderId="3" xfId="7" applyFont="1" applyFill="1" applyBorder="1" applyAlignment="1">
      <alignment horizontal="center" vertical="center" wrapText="1" readingOrder="1"/>
    </xf>
    <xf numFmtId="9" fontId="125" fillId="44" borderId="3" xfId="7" applyFont="1" applyFill="1" applyBorder="1" applyAlignment="1">
      <alignment horizontal="center" vertical="center" wrapText="1" readingOrder="1"/>
    </xf>
    <xf numFmtId="9" fontId="126" fillId="44" borderId="7" xfId="7" applyFont="1" applyFill="1" applyBorder="1" applyAlignment="1">
      <alignment horizontal="center" vertical="center" wrapText="1" readingOrder="1"/>
    </xf>
    <xf numFmtId="9" fontId="134" fillId="52" borderId="3" xfId="7" applyFont="1" applyFill="1" applyBorder="1" applyAlignment="1">
      <alignment horizontal="center" vertical="center" wrapText="1" readingOrder="1"/>
    </xf>
    <xf numFmtId="9" fontId="134" fillId="0" borderId="3" xfId="2" applyFont="1" applyFill="1" applyBorder="1" applyAlignment="1">
      <alignment horizontal="center" vertical="center" wrapText="1" readingOrder="1"/>
    </xf>
    <xf numFmtId="9" fontId="125" fillId="44" borderId="7" xfId="7" applyFont="1" applyFill="1" applyBorder="1" applyAlignment="1">
      <alignment horizontal="center" vertical="center" wrapText="1" readingOrder="1"/>
    </xf>
    <xf numFmtId="9" fontId="126" fillId="3" borderId="3" xfId="7" applyFont="1" applyFill="1" applyBorder="1" applyAlignment="1">
      <alignment horizontal="center" vertical="center" wrapText="1" readingOrder="1"/>
    </xf>
    <xf numFmtId="0" fontId="167" fillId="51" borderId="21" xfId="4" applyFont="1" applyFill="1" applyBorder="1" applyAlignment="1">
      <alignment horizontal="center" vertical="center"/>
    </xf>
    <xf numFmtId="0" fontId="167" fillId="51" borderId="22" xfId="4" applyFont="1" applyFill="1" applyBorder="1" applyAlignment="1">
      <alignment horizontal="center" vertical="center"/>
    </xf>
    <xf numFmtId="0" fontId="167" fillId="51" borderId="23" xfId="4" applyFont="1" applyFill="1" applyBorder="1" applyAlignment="1">
      <alignment horizontal="center" vertical="center"/>
    </xf>
    <xf numFmtId="0" fontId="69" fillId="3" borderId="0" xfId="0" applyFont="1" applyFill="1" applyAlignment="1">
      <alignment horizontal="center" vertical="center" wrapText="1" readingOrder="1"/>
    </xf>
    <xf numFmtId="0" fontId="168" fillId="51" borderId="21" xfId="0" applyFont="1" applyFill="1" applyBorder="1" applyAlignment="1">
      <alignment horizontal="center" vertical="center" wrapText="1" readingOrder="1"/>
    </xf>
    <xf numFmtId="0" fontId="168" fillId="51"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6" fillId="0" borderId="14" xfId="0" applyFont="1" applyBorder="1" applyAlignment="1">
      <alignment horizontal="left" vertical="center" wrapText="1" readingOrder="1"/>
    </xf>
    <xf numFmtId="177" fontId="171" fillId="0" borderId="0" xfId="0" applyNumberFormat="1" applyFont="1" applyAlignment="1">
      <alignment horizontal="center"/>
    </xf>
    <xf numFmtId="177" fontId="98" fillId="0" borderId="0" xfId="0" applyNumberFormat="1" applyFont="1" applyAlignment="1">
      <alignment horizontal="center" wrapText="1"/>
    </xf>
    <xf numFmtId="0" fontId="124" fillId="51" borderId="62" xfId="0" applyFont="1" applyFill="1" applyBorder="1" applyAlignment="1">
      <alignment horizontal="center" vertical="center" wrapText="1" readingOrder="1"/>
    </xf>
    <xf numFmtId="0" fontId="124" fillId="51" borderId="0" xfId="0" applyFont="1" applyFill="1" applyAlignment="1">
      <alignment horizontal="center" vertical="center" wrapText="1" readingOrder="1"/>
    </xf>
    <xf numFmtId="0" fontId="170" fillId="0" borderId="18" xfId="0" applyFont="1" applyBorder="1" applyAlignment="1">
      <alignment horizontal="left" vertical="center" wrapText="1" readingOrder="1"/>
    </xf>
    <xf numFmtId="0" fontId="170" fillId="0" borderId="19" xfId="0" applyFont="1" applyBorder="1" applyAlignment="1">
      <alignment horizontal="left" vertical="center" wrapText="1" readingOrder="1"/>
    </xf>
    <xf numFmtId="177" fontId="98" fillId="0" borderId="16" xfId="0" applyNumberFormat="1" applyFont="1" applyBorder="1" applyAlignment="1">
      <alignment horizontal="center" wrapText="1"/>
    </xf>
    <xf numFmtId="0" fontId="161" fillId="51" borderId="21" xfId="0" applyFont="1" applyFill="1" applyBorder="1" applyAlignment="1">
      <alignment horizontal="center" vertical="center" readingOrder="1"/>
    </xf>
    <xf numFmtId="0" fontId="161" fillId="51" borderId="22" xfId="0" applyFont="1" applyFill="1" applyBorder="1" applyAlignment="1">
      <alignment horizontal="center" vertical="center" readingOrder="1"/>
    </xf>
    <xf numFmtId="0" fontId="161" fillId="51" borderId="28" xfId="0" applyFont="1" applyFill="1" applyBorder="1" applyAlignment="1">
      <alignment horizontal="center" vertical="center" readingOrder="1"/>
    </xf>
    <xf numFmtId="0" fontId="161" fillId="51" borderId="19" xfId="0" applyFont="1" applyFill="1" applyBorder="1" applyAlignment="1">
      <alignment horizontal="center" vertical="center" readingOrder="1"/>
    </xf>
    <xf numFmtId="0" fontId="161" fillId="51" borderId="76" xfId="0" applyFont="1" applyFill="1" applyBorder="1" applyAlignment="1">
      <alignment horizontal="center" vertical="center" readingOrder="1"/>
    </xf>
    <xf numFmtId="0" fontId="161" fillId="51" borderId="18" xfId="0" applyFont="1" applyFill="1" applyBorder="1" applyAlignment="1">
      <alignment horizontal="center" vertical="center" readingOrder="1"/>
    </xf>
    <xf numFmtId="0" fontId="161" fillId="51" borderId="13" xfId="0" applyFont="1" applyFill="1" applyBorder="1" applyAlignment="1">
      <alignment horizontal="center" vertical="center" readingOrder="1"/>
    </xf>
    <xf numFmtId="0" fontId="161" fillId="51" borderId="14" xfId="0" applyFont="1" applyFill="1" applyBorder="1" applyAlignment="1">
      <alignment horizontal="center" vertical="center" readingOrder="1"/>
    </xf>
    <xf numFmtId="0" fontId="161" fillId="51" borderId="86" xfId="0" applyFont="1" applyFill="1" applyBorder="1" applyAlignment="1">
      <alignment horizontal="center" vertical="center" readingOrder="1"/>
    </xf>
    <xf numFmtId="0" fontId="161" fillId="51" borderId="23" xfId="0" applyFont="1" applyFill="1" applyBorder="1" applyAlignment="1">
      <alignment horizontal="center" vertical="center" readingOrder="1"/>
    </xf>
    <xf numFmtId="180" fontId="120" fillId="52" borderId="44" xfId="0" applyNumberFormat="1" applyFont="1" applyFill="1" applyBorder="1" applyAlignment="1">
      <alignment horizontal="center" vertical="center" readingOrder="1"/>
    </xf>
    <xf numFmtId="180" fontId="120" fillId="52" borderId="10" xfId="0" applyNumberFormat="1" applyFont="1" applyFill="1" applyBorder="1" applyAlignment="1">
      <alignment horizontal="center" vertical="center" readingOrder="1"/>
    </xf>
    <xf numFmtId="0" fontId="103" fillId="0" borderId="74" xfId="0" applyFont="1" applyBorder="1" applyAlignment="1">
      <alignment horizontal="center" vertical="center" wrapText="1"/>
    </xf>
    <xf numFmtId="0" fontId="103" fillId="0" borderId="50" xfId="0" applyFont="1" applyBorder="1" applyAlignment="1">
      <alignment horizontal="center" vertical="center" wrapText="1"/>
    </xf>
    <xf numFmtId="180" fontId="120" fillId="52" borderId="4" xfId="0" applyNumberFormat="1" applyFont="1" applyFill="1" applyBorder="1" applyAlignment="1">
      <alignment horizontal="center" vertical="center" readingOrder="1"/>
    </xf>
    <xf numFmtId="178" fontId="120" fillId="52" borderId="8" xfId="0" applyNumberFormat="1" applyFont="1" applyFill="1" applyBorder="1" applyAlignment="1">
      <alignment horizontal="center" vertical="center" readingOrder="1"/>
    </xf>
    <xf numFmtId="178" fontId="120" fillId="52" borderId="50" xfId="0" applyNumberFormat="1" applyFont="1" applyFill="1" applyBorder="1" applyAlignment="1">
      <alignment horizontal="center" vertical="center" readingOrder="1"/>
    </xf>
    <xf numFmtId="180" fontId="120" fillId="52" borderId="74" xfId="0" applyNumberFormat="1" applyFont="1" applyFill="1" applyBorder="1" applyAlignment="1">
      <alignment horizontal="center" vertical="center" readingOrder="1"/>
    </xf>
    <xf numFmtId="180" fontId="120" fillId="52" borderId="50" xfId="0" applyNumberFormat="1" applyFont="1" applyFill="1" applyBorder="1" applyAlignment="1">
      <alignment horizontal="center" vertical="center" readingOrder="1"/>
    </xf>
    <xf numFmtId="180" fontId="120" fillId="52" borderId="8" xfId="0" applyNumberFormat="1" applyFont="1" applyFill="1" applyBorder="1" applyAlignment="1">
      <alignment horizontal="center" vertical="center" readingOrder="1"/>
    </xf>
    <xf numFmtId="180" fontId="120" fillId="52" borderId="5" xfId="0" applyNumberFormat="1" applyFont="1" applyFill="1" applyBorder="1" applyAlignment="1">
      <alignment horizontal="center" vertical="center" readingOrder="1"/>
    </xf>
    <xf numFmtId="0" fontId="120" fillId="50" borderId="4" xfId="0" applyFont="1" applyFill="1" applyBorder="1" applyAlignment="1">
      <alignment horizontal="center" vertical="center" wrapText="1" readingOrder="1"/>
    </xf>
    <xf numFmtId="0" fontId="120" fillId="50" borderId="9" xfId="0" applyFont="1" applyFill="1" applyBorder="1" applyAlignment="1">
      <alignment horizontal="center" vertical="center" wrapText="1" readingOrder="1"/>
    </xf>
    <xf numFmtId="0" fontId="120" fillId="50" borderId="10" xfId="0" applyFont="1" applyFill="1" applyBorder="1" applyAlignment="1">
      <alignment horizontal="center" vertical="center" wrapText="1" readingOrder="1"/>
    </xf>
    <xf numFmtId="0" fontId="120" fillId="50" borderId="62" xfId="0" applyFont="1" applyFill="1" applyBorder="1" applyAlignment="1">
      <alignment horizontal="center" vertical="center" wrapText="1" readingOrder="1"/>
    </xf>
    <xf numFmtId="0" fontId="120" fillId="50" borderId="0" xfId="0" applyFont="1" applyFill="1" applyAlignment="1">
      <alignment horizontal="center" vertical="center" wrapText="1" readingOrder="1"/>
    </xf>
    <xf numFmtId="0" fontId="120" fillId="50" borderId="12" xfId="0" applyFont="1" applyFill="1" applyBorder="1" applyAlignment="1">
      <alignment horizontal="center" vertical="center" wrapText="1" readingOrder="1"/>
    </xf>
    <xf numFmtId="0" fontId="120" fillId="50" borderId="8" xfId="0" applyFont="1" applyFill="1" applyBorder="1" applyAlignment="1">
      <alignment horizontal="center" vertical="center" wrapText="1" readingOrder="1"/>
    </xf>
    <xf numFmtId="0" fontId="120" fillId="50" borderId="56" xfId="0" applyFont="1" applyFill="1" applyBorder="1" applyAlignment="1">
      <alignment horizontal="center" vertical="center" wrapText="1" readingOrder="1"/>
    </xf>
    <xf numFmtId="0" fontId="120" fillId="50" borderId="50" xfId="0" applyFont="1" applyFill="1" applyBorder="1" applyAlignment="1">
      <alignment horizontal="center" vertical="center" wrapText="1" readingOrder="1"/>
    </xf>
    <xf numFmtId="0" fontId="120" fillId="50" borderId="11" xfId="0" applyFont="1" applyFill="1" applyBorder="1" applyAlignment="1">
      <alignment horizontal="center" vertical="center" wrapText="1" readingOrder="1"/>
    </xf>
    <xf numFmtId="0" fontId="120" fillId="50" borderId="2" xfId="0" applyFont="1" applyFill="1" applyBorder="1" applyAlignment="1">
      <alignment horizontal="center" vertical="center" wrapText="1" readingOrder="1"/>
    </xf>
    <xf numFmtId="0" fontId="120" fillId="50" borderId="51" xfId="0" applyFont="1" applyFill="1" applyBorder="1" applyAlignment="1">
      <alignment horizontal="center" vertical="center" wrapText="1" readingOrder="1"/>
    </xf>
    <xf numFmtId="0" fontId="120" fillId="0" borderId="3" xfId="0" applyFont="1" applyFill="1" applyBorder="1" applyAlignment="1">
      <alignment horizontal="center" vertical="center" wrapText="1" readingOrder="1"/>
    </xf>
    <xf numFmtId="0" fontId="120" fillId="0" borderId="36" xfId="0" applyFont="1" applyFill="1" applyBorder="1" applyAlignment="1">
      <alignment horizontal="center" vertical="center" wrapText="1" readingOrder="1"/>
    </xf>
    <xf numFmtId="0" fontId="120" fillId="0" borderId="45" xfId="0" applyFont="1" applyFill="1" applyBorder="1" applyAlignment="1">
      <alignment horizontal="center" vertical="center" wrapText="1" readingOrder="1"/>
    </xf>
    <xf numFmtId="0" fontId="178" fillId="0" borderId="0" xfId="0" applyFont="1" applyBorder="1" applyAlignment="1">
      <alignment horizontal="left" vertical="top" readingOrder="1"/>
    </xf>
    <xf numFmtId="0" fontId="178" fillId="0" borderId="0" xfId="0" applyFont="1" applyAlignment="1">
      <alignment horizontal="left" vertical="top" readingOrder="1"/>
    </xf>
    <xf numFmtId="0" fontId="178" fillId="0" borderId="21" xfId="0" applyFont="1" applyBorder="1" applyAlignment="1">
      <alignment horizontal="left" vertical="top" readingOrder="1"/>
    </xf>
    <xf numFmtId="0" fontId="178" fillId="0" borderId="19" xfId="0" applyFont="1" applyBorder="1" applyAlignment="1">
      <alignment horizontal="left" vertical="top" readingOrder="1"/>
    </xf>
    <xf numFmtId="0" fontId="190" fillId="0" borderId="19" xfId="0" applyFont="1" applyBorder="1" applyAlignment="1">
      <alignment horizontal="left" vertical="top" readingOrder="1"/>
    </xf>
    <xf numFmtId="0" fontId="178" fillId="0" borderId="20" xfId="0" applyFont="1" applyBorder="1" applyAlignment="1">
      <alignment horizontal="left" vertical="top" readingOrder="1"/>
    </xf>
    <xf numFmtId="180" fontId="120" fillId="0" borderId="4" xfId="0" applyNumberFormat="1" applyFont="1" applyBorder="1" applyAlignment="1">
      <alignment horizontal="center" vertical="center" readingOrder="1"/>
    </xf>
    <xf numFmtId="180" fontId="120" fillId="0" borderId="10" xfId="0" applyNumberFormat="1" applyFont="1" applyBorder="1" applyAlignment="1">
      <alignment horizontal="center" vertical="center" readingOrder="1"/>
    </xf>
    <xf numFmtId="180" fontId="120" fillId="52" borderId="88" xfId="0" applyNumberFormat="1" applyFont="1" applyFill="1" applyBorder="1" applyAlignment="1">
      <alignment horizontal="center" vertical="center" readingOrder="1"/>
    </xf>
    <xf numFmtId="180" fontId="120" fillId="52" borderId="57" xfId="0" applyNumberFormat="1" applyFont="1" applyFill="1" applyBorder="1" applyAlignment="1">
      <alignment horizontal="center" vertical="center" readingOrder="1"/>
    </xf>
    <xf numFmtId="180" fontId="120" fillId="50" borderId="4" xfId="0" applyNumberFormat="1" applyFont="1" applyFill="1" applyBorder="1" applyAlignment="1">
      <alignment horizontal="center" vertical="center" readingOrder="1"/>
    </xf>
    <xf numFmtId="180" fontId="120" fillId="50" borderId="10" xfId="0" applyNumberFormat="1" applyFont="1" applyFill="1" applyBorder="1" applyAlignment="1">
      <alignment horizontal="center" vertical="center" readingOrder="1"/>
    </xf>
    <xf numFmtId="0" fontId="178" fillId="0" borderId="22" xfId="0" applyFont="1" applyBorder="1" applyAlignment="1">
      <alignment horizontal="left" vertical="top" readingOrder="1"/>
    </xf>
    <xf numFmtId="180" fontId="120" fillId="52" borderId="3" xfId="0" applyNumberFormat="1" applyFont="1" applyFill="1" applyBorder="1" applyAlignment="1">
      <alignment horizontal="center" vertical="center" readingOrder="1"/>
    </xf>
    <xf numFmtId="0" fontId="178" fillId="0" borderId="14" xfId="0" applyFont="1" applyBorder="1" applyAlignment="1">
      <alignment horizontal="left" vertical="top" readingOrder="1"/>
    </xf>
    <xf numFmtId="0" fontId="190" fillId="0" borderId="14" xfId="0" applyFont="1" applyBorder="1" applyAlignment="1">
      <alignment horizontal="left" vertical="top" readingOrder="1"/>
    </xf>
    <xf numFmtId="0" fontId="120" fillId="0" borderId="30" xfId="0" applyFont="1" applyFill="1" applyBorder="1" applyAlignment="1">
      <alignment horizontal="center" vertical="center" wrapText="1" readingOrder="1"/>
    </xf>
    <xf numFmtId="0" fontId="120" fillId="0" borderId="32" xfId="0" applyFont="1" applyFill="1" applyBorder="1" applyAlignment="1">
      <alignment horizontal="center" vertical="center" wrapText="1" readingOrder="1"/>
    </xf>
    <xf numFmtId="0" fontId="190" fillId="0" borderId="22" xfId="0" applyFont="1" applyBorder="1" applyAlignment="1">
      <alignment horizontal="left" vertical="top" readingOrder="1"/>
    </xf>
    <xf numFmtId="0" fontId="161" fillId="51" borderId="88" xfId="0" applyFont="1" applyFill="1" applyBorder="1" applyAlignment="1">
      <alignment horizontal="center" vertical="center" readingOrder="1"/>
    </xf>
    <xf numFmtId="0" fontId="161" fillId="51" borderId="90" xfId="0" applyFont="1" applyFill="1" applyBorder="1" applyAlignment="1">
      <alignment horizontal="center" vertical="center" readingOrder="1"/>
    </xf>
    <xf numFmtId="0" fontId="161" fillId="51" borderId="57" xfId="0" applyFont="1" applyFill="1" applyBorder="1" applyAlignment="1">
      <alignment horizontal="center" vertical="center" readingOrder="1"/>
    </xf>
    <xf numFmtId="0" fontId="120" fillId="52" borderId="4" xfId="0" applyFont="1" applyFill="1" applyBorder="1" applyAlignment="1">
      <alignment horizontal="center" vertical="center" wrapText="1" readingOrder="1"/>
    </xf>
    <xf numFmtId="0" fontId="120" fillId="52" borderId="9" xfId="0" applyFont="1" applyFill="1" applyBorder="1" applyAlignment="1">
      <alignment horizontal="center" vertical="center" wrapText="1" readingOrder="1"/>
    </xf>
    <xf numFmtId="0" fontId="120" fillId="52" borderId="10" xfId="0" applyFont="1" applyFill="1" applyBorder="1" applyAlignment="1">
      <alignment horizontal="center" vertical="center" wrapText="1" readingOrder="1"/>
    </xf>
    <xf numFmtId="0" fontId="120" fillId="52" borderId="8" xfId="0" applyFont="1" applyFill="1" applyBorder="1" applyAlignment="1">
      <alignment horizontal="center" vertical="center" wrapText="1" readingOrder="1"/>
    </xf>
    <xf numFmtId="0" fontId="120" fillId="52" borderId="56" xfId="0" applyFont="1" applyFill="1" applyBorder="1" applyAlignment="1">
      <alignment horizontal="center" vertical="center" wrapText="1" readingOrder="1"/>
    </xf>
    <xf numFmtId="0" fontId="120" fillId="52" borderId="50" xfId="0" applyFont="1" applyFill="1" applyBorder="1" applyAlignment="1">
      <alignment horizontal="center" vertical="center" wrapText="1" readingOrder="1"/>
    </xf>
    <xf numFmtId="0" fontId="120" fillId="50" borderId="3" xfId="0" applyFont="1" applyFill="1" applyBorder="1" applyAlignment="1">
      <alignment horizontal="center" vertical="center" wrapText="1" readingOrder="1"/>
    </xf>
    <xf numFmtId="0" fontId="161" fillId="51" borderId="19" xfId="0" applyFont="1" applyFill="1" applyBorder="1" applyAlignment="1">
      <alignment horizontal="center" vertical="center" wrapText="1" readingOrder="1"/>
    </xf>
    <xf numFmtId="15" fontId="121" fillId="0" borderId="16" xfId="0" applyNumberFormat="1" applyFont="1" applyBorder="1" applyAlignment="1">
      <alignment horizontal="center" vertical="center" readingOrder="1"/>
    </xf>
    <xf numFmtId="15" fontId="121" fillId="0" borderId="0" xfId="0" applyNumberFormat="1" applyFont="1" applyAlignment="1">
      <alignment horizontal="center" vertical="center" readingOrder="1"/>
    </xf>
    <xf numFmtId="15" fontId="183" fillId="0" borderId="0" xfId="0" applyNumberFormat="1" applyFont="1" applyAlignment="1">
      <alignment horizontal="center" vertical="center" readingOrder="1"/>
    </xf>
    <xf numFmtId="177" fontId="121" fillId="0" borderId="16" xfId="0" applyNumberFormat="1" applyFont="1" applyBorder="1" applyAlignment="1">
      <alignment horizontal="center" vertical="center" readingOrder="1"/>
    </xf>
    <xf numFmtId="177" fontId="121" fillId="0" borderId="0" xfId="0" applyNumberFormat="1" applyFont="1" applyAlignment="1">
      <alignment horizontal="center" vertical="center" readingOrder="1"/>
    </xf>
    <xf numFmtId="177" fontId="183" fillId="0" borderId="0" xfId="0" applyNumberFormat="1" applyFont="1" applyAlignment="1">
      <alignment horizontal="center" vertical="center" readingOrder="1"/>
    </xf>
    <xf numFmtId="177" fontId="120" fillId="0" borderId="16" xfId="0" applyNumberFormat="1" applyFont="1" applyBorder="1" applyAlignment="1">
      <alignment horizontal="center" vertical="center" readingOrder="1"/>
    </xf>
    <xf numFmtId="177" fontId="120" fillId="0" borderId="0" xfId="0" applyNumberFormat="1" applyFont="1" applyAlignment="1">
      <alignment horizontal="center" vertical="center" readingOrder="1"/>
    </xf>
    <xf numFmtId="177" fontId="161" fillId="0" borderId="0" xfId="0" applyNumberFormat="1" applyFont="1" applyAlignment="1">
      <alignment horizontal="center" vertical="center" readingOrder="1"/>
    </xf>
    <xf numFmtId="0" fontId="120" fillId="4" borderId="87" xfId="0" applyFont="1" applyFill="1" applyBorder="1" applyAlignment="1">
      <alignment horizontal="center" vertical="center" wrapText="1" readingOrder="1"/>
    </xf>
    <xf numFmtId="0" fontId="120" fillId="4" borderId="44" xfId="0" applyFont="1" applyFill="1" applyBorder="1" applyAlignment="1">
      <alignment horizontal="center" vertical="center" wrapText="1" readingOrder="1"/>
    </xf>
    <xf numFmtId="0" fontId="161" fillId="4" borderId="45" xfId="0" applyFont="1" applyFill="1" applyBorder="1" applyAlignment="1">
      <alignment horizontal="center" vertical="center" wrapText="1" readingOrder="1"/>
    </xf>
    <xf numFmtId="0" fontId="120" fillId="4" borderId="30" xfId="0" applyFont="1" applyFill="1" applyBorder="1" applyAlignment="1">
      <alignment horizontal="center" vertical="center" wrapText="1" readingOrder="1"/>
    </xf>
    <xf numFmtId="0" fontId="120" fillId="4" borderId="32" xfId="0" applyFont="1" applyFill="1" applyBorder="1" applyAlignment="1">
      <alignment horizontal="center" vertical="center" wrapText="1" readingOrder="1"/>
    </xf>
    <xf numFmtId="0" fontId="120" fillId="4" borderId="0" xfId="0" applyFont="1" applyFill="1" applyBorder="1" applyAlignment="1">
      <alignment horizontal="center" vertical="center" wrapText="1" readingOrder="1"/>
    </xf>
    <xf numFmtId="0" fontId="120" fillId="4" borderId="16" xfId="0" applyFont="1" applyFill="1" applyBorder="1" applyAlignment="1">
      <alignment horizontal="center" vertical="center" wrapText="1" readingOrder="1"/>
    </xf>
    <xf numFmtId="0" fontId="120" fillId="3" borderId="0" xfId="0" applyFont="1" applyFill="1" applyBorder="1" applyAlignment="1">
      <alignment horizontal="center" vertical="center" wrapText="1" readingOrder="1"/>
    </xf>
    <xf numFmtId="0" fontId="120" fillId="4" borderId="48" xfId="0" applyFont="1" applyFill="1" applyBorder="1" applyAlignment="1">
      <alignment horizontal="center" vertical="center" wrapText="1" readingOrder="1"/>
    </xf>
    <xf numFmtId="0" fontId="161" fillId="4" borderId="44" xfId="0" applyFont="1" applyFill="1" applyBorder="1" applyAlignment="1">
      <alignment horizontal="center" vertical="center" wrapText="1" readingOrder="1"/>
    </xf>
    <xf numFmtId="0" fontId="161" fillId="0" borderId="45" xfId="0" applyFont="1" applyFill="1" applyBorder="1" applyAlignment="1">
      <alignment horizontal="center" vertical="center" wrapText="1" readingOrder="1"/>
    </xf>
    <xf numFmtId="0" fontId="190" fillId="0" borderId="0" xfId="0" applyFont="1" applyAlignment="1">
      <alignment horizontal="left" vertical="top" readingOrder="1"/>
    </xf>
    <xf numFmtId="0" fontId="120" fillId="0" borderId="35" xfId="0" applyFont="1" applyFill="1" applyBorder="1" applyAlignment="1">
      <alignment horizontal="center" vertical="center" wrapText="1" readingOrder="1"/>
    </xf>
    <xf numFmtId="0" fontId="120" fillId="0" borderId="54" xfId="0" applyFont="1" applyFill="1" applyBorder="1" applyAlignment="1">
      <alignment horizontal="center" vertical="center" wrapText="1" readingOrder="1"/>
    </xf>
    <xf numFmtId="0" fontId="161" fillId="0" borderId="55" xfId="0" applyFont="1" applyFill="1" applyBorder="1" applyAlignment="1">
      <alignment horizontal="center" vertical="center" wrapText="1" readingOrder="1"/>
    </xf>
    <xf numFmtId="0" fontId="120" fillId="0" borderId="55" xfId="0" applyFont="1" applyFill="1" applyBorder="1" applyAlignment="1">
      <alignment horizontal="center" vertical="center" wrapText="1" readingOrder="1"/>
    </xf>
    <xf numFmtId="178" fontId="120" fillId="52" borderId="45" xfId="0" applyNumberFormat="1" applyFont="1" applyFill="1" applyBorder="1" applyAlignment="1">
      <alignment horizontal="center" vertical="center" readingOrder="1"/>
    </xf>
    <xf numFmtId="178" fontId="120" fillId="52" borderId="57" xfId="0" applyNumberFormat="1" applyFont="1" applyFill="1" applyBorder="1" applyAlignment="1">
      <alignment horizontal="center" vertical="center" readingOrder="1"/>
    </xf>
    <xf numFmtId="0" fontId="120" fillId="4" borderId="13" xfId="0" applyFont="1" applyFill="1" applyBorder="1" applyAlignment="1">
      <alignment horizontal="center" vertical="center" wrapText="1" readingOrder="1"/>
    </xf>
    <xf numFmtId="0" fontId="161" fillId="4" borderId="18" xfId="0" applyFont="1" applyFill="1" applyBorder="1" applyAlignment="1">
      <alignment horizontal="center" vertical="center" wrapText="1" readingOrder="1"/>
    </xf>
    <xf numFmtId="0" fontId="120" fillId="4" borderId="56" xfId="0" applyFont="1" applyFill="1" applyBorder="1" applyAlignment="1">
      <alignment horizontal="center" vertical="center" wrapText="1" readingOrder="1"/>
    </xf>
    <xf numFmtId="0" fontId="120" fillId="4" borderId="2" xfId="0" applyFont="1" applyFill="1" applyBorder="1" applyAlignment="1">
      <alignment horizontal="center" vertical="center" wrapText="1" readingOrder="1"/>
    </xf>
    <xf numFmtId="0" fontId="120" fillId="0" borderId="13" xfId="0" applyFont="1" applyFill="1" applyBorder="1" applyAlignment="1">
      <alignment horizontal="center" vertical="center" wrapText="1" readingOrder="1"/>
    </xf>
    <xf numFmtId="0" fontId="120" fillId="0" borderId="16" xfId="0" applyFont="1" applyFill="1" applyBorder="1" applyAlignment="1">
      <alignment horizontal="center" vertical="center" wrapText="1" readingOrder="1"/>
    </xf>
    <xf numFmtId="0" fontId="120" fillId="0" borderId="18" xfId="0" applyFont="1" applyFill="1" applyBorder="1" applyAlignment="1">
      <alignment horizontal="center" vertical="center" wrapText="1" readingOrder="1"/>
    </xf>
    <xf numFmtId="178" fontId="97" fillId="0" borderId="14" xfId="0" applyNumberFormat="1" applyFont="1" applyBorder="1" applyAlignment="1">
      <alignment horizontal="left" vertical="top" readingOrder="1"/>
    </xf>
    <xf numFmtId="0" fontId="97" fillId="0" borderId="14" xfId="0" applyFont="1" applyBorder="1" applyAlignment="1">
      <alignment horizontal="left" vertical="top" readingOrder="1"/>
    </xf>
    <xf numFmtId="0" fontId="120" fillId="4" borderId="36" xfId="0" applyFont="1" applyFill="1" applyBorder="1" applyAlignment="1">
      <alignment horizontal="center" vertical="center" wrapText="1" readingOrder="1"/>
    </xf>
    <xf numFmtId="0" fontId="120" fillId="4" borderId="45" xfId="0" applyFont="1" applyFill="1" applyBorder="1" applyAlignment="1">
      <alignment horizontal="center" vertical="center" wrapText="1" readingOrder="1"/>
    </xf>
    <xf numFmtId="0" fontId="120" fillId="0" borderId="13" xfId="0" applyFont="1" applyBorder="1" applyAlignment="1">
      <alignment horizontal="center" vertical="center" readingOrder="1"/>
    </xf>
    <xf numFmtId="0" fontId="120" fillId="0" borderId="14" xfId="0" applyFont="1" applyBorder="1" applyAlignment="1">
      <alignment horizontal="center" vertical="center" readingOrder="1"/>
    </xf>
    <xf numFmtId="0" fontId="120" fillId="0" borderId="15" xfId="0" applyFont="1" applyBorder="1" applyAlignment="1">
      <alignment horizontal="center" vertical="center" readingOrder="1"/>
    </xf>
    <xf numFmtId="0" fontId="120" fillId="0" borderId="16" xfId="0" applyFont="1" applyBorder="1" applyAlignment="1">
      <alignment horizontal="center" vertical="center" readingOrder="1"/>
    </xf>
    <xf numFmtId="0" fontId="120" fillId="0" borderId="0" xfId="0" applyFont="1" applyAlignment="1">
      <alignment horizontal="center" vertical="center" readingOrder="1"/>
    </xf>
    <xf numFmtId="0" fontId="120" fillId="0" borderId="17" xfId="0" applyFont="1" applyBorder="1" applyAlignment="1">
      <alignment horizontal="center" vertical="center" readingOrder="1"/>
    </xf>
    <xf numFmtId="0" fontId="120" fillId="0" borderId="18" xfId="0" applyFont="1" applyBorder="1" applyAlignment="1">
      <alignment horizontal="center" vertical="center" readingOrder="1"/>
    </xf>
    <xf numFmtId="0" fontId="120" fillId="0" borderId="19" xfId="0" applyFont="1" applyBorder="1" applyAlignment="1">
      <alignment horizontal="center" vertical="center" readingOrder="1"/>
    </xf>
    <xf numFmtId="0" fontId="120" fillId="0" borderId="20" xfId="0" applyFont="1" applyBorder="1" applyAlignment="1">
      <alignment horizontal="center" vertical="center" readingOrder="1"/>
    </xf>
    <xf numFmtId="0" fontId="161" fillId="51" borderId="3" xfId="4" applyFont="1" applyFill="1" applyBorder="1" applyAlignment="1">
      <alignment horizontal="center" vertical="center" wrapText="1" readingOrder="1"/>
    </xf>
    <xf numFmtId="0" fontId="104" fillId="0" borderId="16" xfId="4" applyFont="1" applyBorder="1" applyAlignment="1">
      <alignment horizontal="center" vertical="center"/>
    </xf>
    <xf numFmtId="0" fontId="104" fillId="0" borderId="0" xfId="4" applyFont="1" applyAlignment="1">
      <alignment horizontal="center" vertical="center"/>
    </xf>
    <xf numFmtId="9" fontId="124" fillId="52" borderId="3" xfId="6" applyFont="1" applyFill="1" applyBorder="1" applyAlignment="1">
      <alignment horizontal="center" vertical="center" wrapText="1" readingOrder="1"/>
    </xf>
    <xf numFmtId="9" fontId="113" fillId="0" borderId="3" xfId="2" applyFont="1" applyBorder="1" applyAlignment="1">
      <alignment horizontal="center" vertical="center" wrapText="1" readingOrder="1"/>
    </xf>
    <xf numFmtId="9" fontId="113" fillId="4" borderId="50" xfId="7" applyFont="1" applyFill="1" applyBorder="1" applyAlignment="1">
      <alignment horizontal="center" vertical="center" wrapText="1"/>
    </xf>
    <xf numFmtId="9" fontId="113" fillId="4" borderId="5" xfId="7" applyFont="1" applyFill="1" applyBorder="1" applyAlignment="1">
      <alignment horizontal="center" vertical="center" wrapText="1"/>
    </xf>
    <xf numFmtId="9" fontId="113" fillId="0" borderId="3" xfId="7" applyFont="1" applyFill="1" applyBorder="1" applyAlignment="1">
      <alignment horizontal="center" vertical="center" wrapText="1" readingOrder="1"/>
    </xf>
    <xf numFmtId="0" fontId="97" fillId="0" borderId="0" xfId="0" applyFont="1" applyAlignment="1">
      <alignment horizontal="left" vertical="top" wrapText="1" readingOrder="1"/>
    </xf>
    <xf numFmtId="0" fontId="161" fillId="51" borderId="4" xfId="4" applyFont="1" applyFill="1" applyBorder="1" applyAlignment="1">
      <alignment horizontal="center" vertical="center" wrapText="1" readingOrder="1"/>
    </xf>
    <xf numFmtId="0" fontId="161" fillId="51" borderId="10" xfId="4" applyFont="1" applyFill="1" applyBorder="1" applyAlignment="1">
      <alignment horizontal="center" vertical="center" wrapText="1" readingOrder="1"/>
    </xf>
    <xf numFmtId="192" fontId="104" fillId="0" borderId="16" xfId="4" applyNumberFormat="1" applyFont="1" applyBorder="1" applyAlignment="1">
      <alignment horizontal="center" vertical="center"/>
    </xf>
    <xf numFmtId="192" fontId="104" fillId="0" borderId="0" xfId="4" applyNumberFormat="1" applyFont="1" applyAlignment="1">
      <alignment horizontal="center" vertical="center"/>
    </xf>
    <xf numFmtId="0" fontId="0" fillId="0" borderId="0" xfId="0" applyAlignment="1">
      <alignment horizontal="center"/>
    </xf>
    <xf numFmtId="0" fontId="103" fillId="0" borderId="48" xfId="5" applyFont="1" applyBorder="1" applyAlignment="1">
      <alignment horizontal="left"/>
    </xf>
    <xf numFmtId="0" fontId="103" fillId="0" borderId="2" xfId="5" applyFont="1" applyBorder="1" applyAlignment="1">
      <alignment horizontal="left"/>
    </xf>
    <xf numFmtId="9" fontId="105" fillId="0" borderId="3" xfId="7" applyFont="1" applyBorder="1" applyAlignment="1">
      <alignment horizontal="center" vertical="center" wrapText="1"/>
    </xf>
    <xf numFmtId="9" fontId="105" fillId="0" borderId="4" xfId="7" applyFont="1" applyBorder="1" applyAlignment="1">
      <alignment horizontal="center" vertical="center" wrapText="1"/>
    </xf>
    <xf numFmtId="9" fontId="105" fillId="0" borderId="9" xfId="7" applyFont="1" applyBorder="1" applyAlignment="1">
      <alignment horizontal="center" vertical="center" wrapText="1"/>
    </xf>
    <xf numFmtId="9" fontId="105" fillId="0" borderId="10" xfId="7" applyFont="1" applyBorder="1" applyAlignment="1">
      <alignment horizontal="center" vertical="center" wrapText="1"/>
    </xf>
    <xf numFmtId="3" fontId="111" fillId="50" borderId="4" xfId="4" applyNumberFormat="1" applyFont="1" applyFill="1" applyBorder="1" applyAlignment="1">
      <alignment horizontal="center" vertical="center" wrapText="1" readingOrder="1"/>
    </xf>
    <xf numFmtId="3" fontId="111" fillId="50" borderId="9" xfId="4" applyNumberFormat="1" applyFont="1" applyFill="1" applyBorder="1" applyAlignment="1">
      <alignment horizontal="center" vertical="center" wrapText="1" readingOrder="1"/>
    </xf>
    <xf numFmtId="3" fontId="111" fillId="50" borderId="10" xfId="4" applyNumberFormat="1" applyFont="1" applyFill="1" applyBorder="1" applyAlignment="1">
      <alignment horizontal="center" vertical="center" wrapText="1" readingOrder="1"/>
    </xf>
    <xf numFmtId="3" fontId="161" fillId="51" borderId="4" xfId="4" applyNumberFormat="1" applyFont="1" applyFill="1" applyBorder="1" applyAlignment="1">
      <alignment horizontal="center" vertical="center" wrapText="1" readingOrder="1"/>
    </xf>
    <xf numFmtId="3" fontId="161" fillId="51" borderId="10" xfId="4" applyNumberFormat="1" applyFont="1" applyFill="1" applyBorder="1" applyAlignment="1">
      <alignment horizontal="center" vertical="center" wrapText="1" readingOrder="1"/>
    </xf>
    <xf numFmtId="3" fontId="111" fillId="50" borderId="3" xfId="4" applyNumberFormat="1" applyFont="1" applyFill="1" applyBorder="1" applyAlignment="1">
      <alignment horizontal="center" vertical="center" wrapText="1" readingOrder="1"/>
    </xf>
    <xf numFmtId="3" fontId="111" fillId="50" borderId="11" xfId="4" applyNumberFormat="1" applyFont="1" applyFill="1" applyBorder="1" applyAlignment="1">
      <alignment horizontal="center" vertical="center" wrapText="1" readingOrder="1"/>
    </xf>
    <xf numFmtId="3" fontId="111" fillId="50" borderId="2" xfId="4" applyNumberFormat="1" applyFont="1" applyFill="1" applyBorder="1" applyAlignment="1">
      <alignment horizontal="center" vertical="center" wrapText="1" readingOrder="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6" applyFont="1" applyBorder="1" applyAlignment="1">
      <alignment horizontal="center" vertical="center" wrapText="1"/>
    </xf>
    <xf numFmtId="0" fontId="55" fillId="0" borderId="0" xfId="26" applyFont="1" applyAlignment="1">
      <alignment horizontal="center" vertical="center" wrapText="1"/>
    </xf>
    <xf numFmtId="0" fontId="55" fillId="0" borderId="17" xfId="26"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6" applyFont="1" applyBorder="1" applyAlignment="1">
      <alignment horizontal="left" vertical="center" wrapText="1"/>
    </xf>
    <xf numFmtId="0" fontId="55" fillId="0" borderId="22" xfId="546" applyFont="1" applyBorder="1" applyAlignment="1">
      <alignment horizontal="left" vertical="center" wrapText="1"/>
    </xf>
    <xf numFmtId="0" fontId="55" fillId="0" borderId="23" xfId="546" applyFont="1" applyBorder="1" applyAlignment="1">
      <alignment horizontal="left" vertical="center" wrapText="1"/>
    </xf>
    <xf numFmtId="0" fontId="73" fillId="0" borderId="21" xfId="4" applyFont="1" applyBorder="1" applyAlignment="1">
      <alignment horizontal="center" vertical="center"/>
    </xf>
    <xf numFmtId="0" fontId="73" fillId="0" borderId="22" xfId="4" applyFont="1" applyBorder="1" applyAlignment="1">
      <alignment horizontal="center" vertical="center"/>
    </xf>
    <xf numFmtId="0" fontId="73" fillId="0" borderId="23" xfId="4" applyFont="1" applyBorder="1" applyAlignment="1">
      <alignment horizontal="center" vertical="center"/>
    </xf>
    <xf numFmtId="0" fontId="59" fillId="0" borderId="0" xfId="4" applyFont="1" applyAlignment="1" applyProtection="1">
      <alignment horizontal="left" vertical="center" wrapText="1" readingOrder="1"/>
      <protection locked="0"/>
    </xf>
    <xf numFmtId="0" fontId="62" fillId="6" borderId="21" xfId="4" applyFont="1" applyFill="1" applyBorder="1" applyAlignment="1" applyProtection="1">
      <alignment horizontal="center" vertical="center" wrapText="1" readingOrder="1"/>
      <protection locked="0"/>
    </xf>
    <xf numFmtId="0" fontId="62" fillId="6" borderId="28" xfId="4" applyFont="1" applyFill="1" applyBorder="1" applyAlignment="1" applyProtection="1">
      <alignment horizontal="center" vertical="center" wrapText="1" readingOrder="1"/>
      <protection locked="0"/>
    </xf>
    <xf numFmtId="0" fontId="61" fillId="0" borderId="74"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8" xfId="4" applyFont="1" applyBorder="1" applyAlignment="1" applyProtection="1">
      <alignment horizontal="center" vertical="center" wrapText="1" readingOrder="1"/>
      <protection locked="0"/>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78" fillId="0" borderId="30" xfId="4" applyFont="1" applyBorder="1" applyAlignment="1">
      <alignment horizontal="left" vertical="center" wrapText="1"/>
    </xf>
    <xf numFmtId="0" fontId="78" fillId="0" borderId="51" xfId="4" applyFont="1" applyBorder="1" applyAlignment="1">
      <alignment horizontal="left" vertical="center" wrapText="1"/>
    </xf>
    <xf numFmtId="0" fontId="78" fillId="0" borderId="7" xfId="4" applyFont="1" applyBorder="1" applyAlignment="1">
      <alignment horizontal="left" vertical="center" wrapText="1"/>
    </xf>
    <xf numFmtId="0" fontId="78" fillId="0" borderId="32" xfId="4" applyFont="1" applyBorder="1" applyAlignment="1">
      <alignment horizontal="left" vertical="center" wrapText="1"/>
    </xf>
    <xf numFmtId="0" fontId="78" fillId="0" borderId="10" xfId="4" applyFont="1" applyBorder="1" applyAlignment="1">
      <alignment horizontal="left" vertical="center" wrapText="1"/>
    </xf>
    <xf numFmtId="0" fontId="78" fillId="0" borderId="3" xfId="4" applyFont="1" applyBorder="1" applyAlignment="1">
      <alignment horizontal="left" vertical="center" wrapText="1"/>
    </xf>
    <xf numFmtId="0" fontId="47" fillId="0" borderId="30" xfId="4" applyFont="1" applyBorder="1" applyAlignment="1">
      <alignment horizontal="left" wrapText="1"/>
    </xf>
    <xf numFmtId="0" fontId="47" fillId="0" borderId="51"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0" fontId="78" fillId="0" borderId="39" xfId="4" applyFont="1" applyBorder="1" applyAlignment="1">
      <alignment horizontal="center"/>
    </xf>
    <xf numFmtId="0" fontId="78" fillId="0" borderId="57" xfId="4" applyFont="1" applyBorder="1" applyAlignment="1">
      <alignment horizontal="center"/>
    </xf>
    <xf numFmtId="0" fontId="78" fillId="0" borderId="40" xfId="4" applyFont="1" applyBorder="1" applyAlignment="1">
      <alignment horizontal="center"/>
    </xf>
    <xf numFmtId="0" fontId="78" fillId="0" borderId="43" xfId="4" applyFont="1" applyBorder="1" applyAlignment="1">
      <alignment horizontal="center"/>
    </xf>
    <xf numFmtId="0" fontId="78" fillId="0" borderId="32" xfId="4" applyFont="1" applyBorder="1" applyAlignment="1">
      <alignment horizontal="left" vertical="center"/>
    </xf>
    <xf numFmtId="0" fontId="78" fillId="0" borderId="10" xfId="4" applyFont="1" applyBorder="1" applyAlignment="1">
      <alignment horizontal="left" vertical="center"/>
    </xf>
    <xf numFmtId="0" fontId="78" fillId="0" borderId="3" xfId="4" applyFont="1" applyBorder="1" applyAlignment="1">
      <alignment horizontal="left" vertical="center"/>
    </xf>
    <xf numFmtId="0" fontId="78" fillId="0" borderId="56" xfId="4" applyFont="1" applyBorder="1" applyAlignment="1">
      <alignment horizontal="left" vertical="center"/>
    </xf>
    <xf numFmtId="0" fontId="78" fillId="0" borderId="50" xfId="4" applyFont="1" applyBorder="1" applyAlignment="1">
      <alignment horizontal="left" vertical="center"/>
    </xf>
    <xf numFmtId="0" fontId="78" fillId="0" borderId="0" xfId="4" applyFont="1" applyAlignment="1">
      <alignment horizontal="left" vertical="center"/>
    </xf>
    <xf numFmtId="0" fontId="78" fillId="0" borderId="12" xfId="4" applyFont="1" applyBorder="1" applyAlignment="1">
      <alignment horizontal="left" vertical="center"/>
    </xf>
    <xf numFmtId="0" fontId="78" fillId="0" borderId="2" xfId="4" applyFont="1" applyBorder="1" applyAlignment="1">
      <alignment horizontal="left" vertical="center"/>
    </xf>
    <xf numFmtId="0" fontId="78" fillId="0" borderId="51" xfId="4" applyFont="1" applyBorder="1" applyAlignment="1">
      <alignment horizontal="left" vertical="center"/>
    </xf>
    <xf numFmtId="0" fontId="47" fillId="0" borderId="39" xfId="4" applyFont="1" applyBorder="1" applyAlignment="1">
      <alignment horizontal="left" wrapText="1"/>
    </xf>
    <xf numFmtId="0" fontId="47" fillId="0" borderId="57" xfId="4" applyFont="1" applyBorder="1" applyAlignment="1">
      <alignment horizontal="left" wrapText="1"/>
    </xf>
    <xf numFmtId="0" fontId="47" fillId="0" borderId="40" xfId="4" applyFont="1" applyBorder="1" applyAlignment="1">
      <alignment horizontal="left" wrapText="1"/>
    </xf>
    <xf numFmtId="0" fontId="47" fillId="0" borderId="41" xfId="4" applyFont="1" applyBorder="1" applyAlignment="1">
      <alignment horizontal="left" wrapText="1"/>
    </xf>
    <xf numFmtId="0" fontId="168" fillId="47" borderId="21" xfId="0" applyFont="1" applyFill="1" applyBorder="1" applyAlignment="1">
      <alignment horizontal="center" vertical="center" wrapText="1" readingOrder="1"/>
    </xf>
    <xf numFmtId="0" fontId="168" fillId="47" borderId="22" xfId="0" applyFont="1" applyFill="1" applyBorder="1" applyAlignment="1">
      <alignment horizontal="center" vertical="center" wrapText="1" readingOrder="1"/>
    </xf>
    <xf numFmtId="0" fontId="132" fillId="0" borderId="0" xfId="0" applyFont="1" applyAlignment="1">
      <alignment horizontal="center" vertical="center"/>
    </xf>
    <xf numFmtId="0" fontId="98" fillId="0" borderId="62" xfId="0" applyFont="1" applyBorder="1" applyAlignment="1">
      <alignment horizontal="justify" vertical="justify" wrapText="1"/>
    </xf>
    <xf numFmtId="0" fontId="98" fillId="0" borderId="0" xfId="0" applyFont="1" applyAlignment="1">
      <alignment horizontal="justify" vertical="justify" wrapText="1"/>
    </xf>
    <xf numFmtId="0" fontId="98" fillId="0" borderId="12" xfId="0" applyFont="1" applyBorder="1" applyAlignment="1">
      <alignment horizontal="justify" vertical="justify" wrapText="1"/>
    </xf>
    <xf numFmtId="0" fontId="98" fillId="0" borderId="11" xfId="0" applyFont="1" applyBorder="1" applyAlignment="1">
      <alignment horizontal="justify" vertical="justify" wrapText="1"/>
    </xf>
    <xf numFmtId="0" fontId="98" fillId="0" borderId="2" xfId="0" applyFont="1" applyBorder="1" applyAlignment="1">
      <alignment horizontal="justify" vertical="justify" wrapText="1"/>
    </xf>
    <xf numFmtId="0" fontId="98" fillId="0" borderId="51" xfId="0" applyFont="1" applyBorder="1" applyAlignment="1">
      <alignment horizontal="justify" vertical="justify" wrapText="1"/>
    </xf>
    <xf numFmtId="0" fontId="175" fillId="51" borderId="8" xfId="0" applyFont="1" applyFill="1" applyBorder="1" applyAlignment="1">
      <alignment horizontal="center" vertical="center"/>
    </xf>
    <xf numFmtId="0" fontId="175" fillId="51" borderId="56" xfId="0" applyFont="1" applyFill="1" applyBorder="1" applyAlignment="1">
      <alignment horizontal="center" vertical="center"/>
    </xf>
    <xf numFmtId="0" fontId="175" fillId="51" borderId="50" xfId="0" applyFont="1" applyFill="1" applyBorder="1" applyAlignment="1">
      <alignment horizontal="center" vertical="center"/>
    </xf>
    <xf numFmtId="0" fontId="159" fillId="0" borderId="8" xfId="0" applyFont="1" applyBorder="1" applyAlignment="1">
      <alignment horizontal="center"/>
    </xf>
    <xf numFmtId="0" fontId="159" fillId="0" borderId="56" xfId="0" applyFont="1" applyBorder="1" applyAlignment="1">
      <alignment horizontal="center"/>
    </xf>
    <xf numFmtId="0" fontId="159" fillId="0" borderId="50" xfId="0" applyFont="1" applyBorder="1" applyAlignment="1">
      <alignment horizontal="center"/>
    </xf>
    <xf numFmtId="0" fontId="159" fillId="0" borderId="62" xfId="0" applyFont="1" applyBorder="1" applyAlignment="1">
      <alignment horizontal="center"/>
    </xf>
    <xf numFmtId="0" fontId="159" fillId="0" borderId="0" xfId="0" applyFont="1" applyAlignment="1">
      <alignment horizontal="center"/>
    </xf>
    <xf numFmtId="0" fontId="159" fillId="0" borderId="12" xfId="0" applyFont="1" applyBorder="1" applyAlignment="1">
      <alignment horizontal="center"/>
    </xf>
    <xf numFmtId="0" fontId="166" fillId="47" borderId="3" xfId="0" applyFont="1" applyFill="1" applyBorder="1" applyAlignment="1">
      <alignment horizontal="center" vertical="center" wrapText="1" readingOrder="1"/>
    </xf>
    <xf numFmtId="0" fontId="141" fillId="3" borderId="62" xfId="0" applyFont="1" applyFill="1" applyBorder="1" applyAlignment="1">
      <alignment horizontal="center"/>
    </xf>
    <xf numFmtId="0" fontId="141" fillId="3" borderId="0" xfId="0" applyFont="1" applyFill="1" applyAlignment="1">
      <alignment horizontal="center"/>
    </xf>
    <xf numFmtId="14" fontId="148" fillId="42" borderId="21" xfId="0" applyNumberFormat="1" applyFont="1" applyFill="1" applyBorder="1" applyAlignment="1">
      <alignment horizontal="center" vertical="center" wrapText="1" readingOrder="1"/>
    </xf>
    <xf numFmtId="14" fontId="148" fillId="42" borderId="22" xfId="0" applyNumberFormat="1" applyFont="1" applyFill="1" applyBorder="1" applyAlignment="1">
      <alignment horizontal="center" vertical="center" wrapText="1" readingOrder="1"/>
    </xf>
    <xf numFmtId="14" fontId="148" fillId="42" borderId="23" xfId="0" applyNumberFormat="1" applyFont="1" applyFill="1" applyBorder="1" applyAlignment="1">
      <alignment horizontal="center" vertical="center" wrapText="1" readingOrder="1"/>
    </xf>
    <xf numFmtId="0" fontId="48" fillId="43" borderId="80" xfId="0" applyFont="1" applyFill="1" applyBorder="1" applyAlignment="1">
      <alignment horizontal="left" wrapText="1" readingOrder="1"/>
    </xf>
    <xf numFmtId="0" fontId="153" fillId="43" borderId="80" xfId="0" applyFont="1" applyFill="1" applyBorder="1" applyAlignment="1">
      <alignment horizontal="left" wrapText="1" readingOrder="1"/>
    </xf>
    <xf numFmtId="0" fontId="148" fillId="47" borderId="83" xfId="0" applyFont="1" applyFill="1" applyBorder="1" applyAlignment="1">
      <alignment horizontal="center" vertical="center" wrapText="1" readingOrder="1"/>
    </xf>
    <xf numFmtId="0" fontId="148" fillId="47" borderId="84"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0" fontId="157" fillId="46" borderId="81" xfId="0" applyFont="1" applyFill="1" applyBorder="1" applyAlignment="1">
      <alignment horizontal="center" wrapText="1" readingOrder="1"/>
    </xf>
    <xf numFmtId="0" fontId="157" fillId="46" borderId="82" xfId="0" applyFont="1" applyFill="1" applyBorder="1" applyAlignment="1">
      <alignment horizontal="center" wrapText="1" readingOrder="1"/>
    </xf>
    <xf numFmtId="0" fontId="168" fillId="51" borderId="21" xfId="4" applyFont="1" applyFill="1" applyBorder="1" applyAlignment="1">
      <alignment horizontal="center" vertical="center"/>
    </xf>
    <xf numFmtId="0" fontId="168" fillId="51" borderId="22" xfId="4" applyFont="1" applyFill="1" applyBorder="1" applyAlignment="1">
      <alignment horizontal="center" vertical="center"/>
    </xf>
    <xf numFmtId="0" fontId="168" fillId="51" borderId="23" xfId="4" applyFont="1" applyFill="1" applyBorder="1" applyAlignment="1">
      <alignment horizontal="center" vertical="center"/>
    </xf>
  </cellXfs>
  <cellStyles count="578">
    <cellStyle name="20% - Énfasis1" xfId="132" builtinId="30" customBuiltin="1"/>
    <cellStyle name="20% - Énfasis1 2" xfId="310" xr:uid="{00000000-0005-0000-0000-000001000000}"/>
    <cellStyle name="20% - Énfasis1 3" xfId="480" xr:uid="{00000000-0005-0000-0000-000002000000}"/>
    <cellStyle name="20% - Énfasis2" xfId="136" builtinId="34" customBuiltin="1"/>
    <cellStyle name="20% - Énfasis2 2" xfId="313" xr:uid="{00000000-0005-0000-0000-000004000000}"/>
    <cellStyle name="20% - Énfasis2 3" xfId="483" xr:uid="{00000000-0005-0000-0000-000005000000}"/>
    <cellStyle name="20% - Énfasis3" xfId="140" builtinId="38" customBuiltin="1"/>
    <cellStyle name="20% - Énfasis3 2" xfId="316" xr:uid="{00000000-0005-0000-0000-000007000000}"/>
    <cellStyle name="20% - Énfasis3 3" xfId="486" xr:uid="{00000000-0005-0000-0000-000008000000}"/>
    <cellStyle name="20% - Énfasis4" xfId="144" builtinId="42" customBuiltin="1"/>
    <cellStyle name="20% - Énfasis4 2" xfId="319" xr:uid="{00000000-0005-0000-0000-00000A000000}"/>
    <cellStyle name="20% - Énfasis4 3" xfId="489" xr:uid="{00000000-0005-0000-0000-00000B000000}"/>
    <cellStyle name="20% - Énfasis5" xfId="148" builtinId="46" customBuiltin="1"/>
    <cellStyle name="20% - Énfasis5 2" xfId="322" xr:uid="{00000000-0005-0000-0000-00000D000000}"/>
    <cellStyle name="20% - Énfasis5 3" xfId="492" xr:uid="{00000000-0005-0000-0000-00000E000000}"/>
    <cellStyle name="20% - Énfasis6" xfId="152" builtinId="50" customBuiltin="1"/>
    <cellStyle name="20% - Énfasis6 2" xfId="325" xr:uid="{00000000-0005-0000-0000-000010000000}"/>
    <cellStyle name="20% - Énfasis6 3" xfId="495" xr:uid="{00000000-0005-0000-0000-000011000000}"/>
    <cellStyle name="40% - Énfasis1" xfId="133" builtinId="31" customBuiltin="1"/>
    <cellStyle name="40% - Énfasis1 2" xfId="311" xr:uid="{00000000-0005-0000-0000-000013000000}"/>
    <cellStyle name="40% - Énfasis1 3" xfId="481" xr:uid="{00000000-0005-0000-0000-000014000000}"/>
    <cellStyle name="40% - Énfasis2" xfId="137" builtinId="35" customBuiltin="1"/>
    <cellStyle name="40% - Énfasis2 2" xfId="314" xr:uid="{00000000-0005-0000-0000-000016000000}"/>
    <cellStyle name="40% - Énfasis2 3" xfId="484" xr:uid="{00000000-0005-0000-0000-000017000000}"/>
    <cellStyle name="40% - Énfasis3" xfId="141" builtinId="39" customBuiltin="1"/>
    <cellStyle name="40% - Énfasis3 2" xfId="317" xr:uid="{00000000-0005-0000-0000-000019000000}"/>
    <cellStyle name="40% - Énfasis3 3" xfId="487" xr:uid="{00000000-0005-0000-0000-00001A000000}"/>
    <cellStyle name="40% - Énfasis4" xfId="145" builtinId="43" customBuiltin="1"/>
    <cellStyle name="40% - Énfasis4 2" xfId="320" xr:uid="{00000000-0005-0000-0000-00001C000000}"/>
    <cellStyle name="40% - Énfasis4 3" xfId="490" xr:uid="{00000000-0005-0000-0000-00001D000000}"/>
    <cellStyle name="40% - Énfasis5" xfId="149" builtinId="47" customBuiltin="1"/>
    <cellStyle name="40% - Énfasis5 2" xfId="323" xr:uid="{00000000-0005-0000-0000-00001F000000}"/>
    <cellStyle name="40% - Énfasis5 3" xfId="493" xr:uid="{00000000-0005-0000-0000-000020000000}"/>
    <cellStyle name="40% - Énfasis6" xfId="153" builtinId="51" customBuiltin="1"/>
    <cellStyle name="40% - Énfasis6 2" xfId="326" xr:uid="{00000000-0005-0000-0000-000022000000}"/>
    <cellStyle name="40% - Énfasis6 3" xfId="496" xr:uid="{00000000-0005-0000-0000-000023000000}"/>
    <cellStyle name="60% - Énfasis1" xfId="134" builtinId="32" customBuiltin="1"/>
    <cellStyle name="60% - Énfasis1 2" xfId="312" xr:uid="{00000000-0005-0000-0000-000025000000}"/>
    <cellStyle name="60% - Énfasis1 3" xfId="482" xr:uid="{00000000-0005-0000-0000-000026000000}"/>
    <cellStyle name="60% - Énfasis2" xfId="138" builtinId="36" customBuiltin="1"/>
    <cellStyle name="60% - Énfasis2 2" xfId="315" xr:uid="{00000000-0005-0000-0000-000028000000}"/>
    <cellStyle name="60% - Énfasis2 3" xfId="485" xr:uid="{00000000-0005-0000-0000-000029000000}"/>
    <cellStyle name="60% - Énfasis3" xfId="142" builtinId="40" customBuiltin="1"/>
    <cellStyle name="60% - Énfasis3 2" xfId="318" xr:uid="{00000000-0005-0000-0000-00002B000000}"/>
    <cellStyle name="60% - Énfasis3 3" xfId="488" xr:uid="{00000000-0005-0000-0000-00002C000000}"/>
    <cellStyle name="60% - Énfasis4" xfId="146" builtinId="44" customBuiltin="1"/>
    <cellStyle name="60% - Énfasis4 2" xfId="321" xr:uid="{00000000-0005-0000-0000-00002E000000}"/>
    <cellStyle name="60% - Énfasis4 3" xfId="491" xr:uid="{00000000-0005-0000-0000-00002F000000}"/>
    <cellStyle name="60% - Énfasis5" xfId="150" builtinId="48" customBuiltin="1"/>
    <cellStyle name="60% - Énfasis5 2" xfId="324" xr:uid="{00000000-0005-0000-0000-000031000000}"/>
    <cellStyle name="60% - Énfasis5 3" xfId="494" xr:uid="{00000000-0005-0000-0000-000032000000}"/>
    <cellStyle name="60% - Énfasis6" xfId="154" builtinId="52" customBuiltin="1"/>
    <cellStyle name="60% - Énfasis6 2" xfId="327" xr:uid="{00000000-0005-0000-0000-000034000000}"/>
    <cellStyle name="60% - Énfasis6 3" xfId="497" xr:uid="{00000000-0005-0000-0000-000035000000}"/>
    <cellStyle name="Bueno" xfId="120" builtinId="26" customBuiltin="1"/>
    <cellStyle name="Cálculo" xfId="125" builtinId="22" customBuiltin="1"/>
    <cellStyle name="Celda de comprobación" xfId="127" builtinId="23" customBuiltin="1"/>
    <cellStyle name="Celda vinculada" xfId="126" builtinId="24" customBuiltin="1"/>
    <cellStyle name="Encabezado 1" xfId="116" builtinId="16" customBuiltin="1"/>
    <cellStyle name="Encabezado 4" xfId="119" builtinId="19" customBuiltin="1"/>
    <cellStyle name="Énfasis1" xfId="131" builtinId="29" customBuiltin="1"/>
    <cellStyle name="Énfasis2" xfId="135" builtinId="33" customBuiltin="1"/>
    <cellStyle name="Énfasis3" xfId="139" builtinId="37" customBuiltin="1"/>
    <cellStyle name="Énfasis4" xfId="143" builtinId="41" customBuiltin="1"/>
    <cellStyle name="Énfasis5" xfId="147" builtinId="45" customBuiltin="1"/>
    <cellStyle name="Énfasis6" xfId="151" builtinId="49" customBuiltin="1"/>
    <cellStyle name="Entrada" xfId="123" builtinId="20" customBuiltin="1"/>
    <cellStyle name="Incorrecto" xfId="121" builtinId="27" customBuiltin="1"/>
    <cellStyle name="Millares" xfId="1" builtinId="3"/>
    <cellStyle name="Millares [0]" xfId="11" builtinId="6"/>
    <cellStyle name="Millares [0] 2" xfId="60" xr:uid="{00000000-0005-0000-0000-000046000000}"/>
    <cellStyle name="Millares [0] 2 2" xfId="254" xr:uid="{00000000-0005-0000-0000-000047000000}"/>
    <cellStyle name="Millares [0] 2 3" xfId="423" xr:uid="{00000000-0005-0000-0000-000048000000}"/>
    <cellStyle name="Millares [0] 3" xfId="15" xr:uid="{00000000-0005-0000-0000-000049000000}"/>
    <cellStyle name="Millares [0] 3 2" xfId="64" xr:uid="{00000000-0005-0000-0000-00004A000000}"/>
    <cellStyle name="Millares [0] 3 2 2" xfId="258" xr:uid="{00000000-0005-0000-0000-00004B000000}"/>
    <cellStyle name="Millares [0] 3 2 3" xfId="427" xr:uid="{00000000-0005-0000-0000-00004C000000}"/>
    <cellStyle name="Millares [0] 3 3" xfId="212" xr:uid="{00000000-0005-0000-0000-00004D000000}"/>
    <cellStyle name="Millares [0] 3 4" xfId="381" xr:uid="{00000000-0005-0000-0000-00004E000000}"/>
    <cellStyle name="Millares [0] 4" xfId="208" xr:uid="{00000000-0005-0000-0000-00004F000000}"/>
    <cellStyle name="Millares [0] 5" xfId="377" xr:uid="{00000000-0005-0000-0000-000050000000}"/>
    <cellStyle name="Millares 10" xfId="29" xr:uid="{00000000-0005-0000-0000-000051000000}"/>
    <cellStyle name="Millares 10 2" xfId="76" xr:uid="{00000000-0005-0000-0000-000052000000}"/>
    <cellStyle name="Millares 10 2 2" xfId="270" xr:uid="{00000000-0005-0000-0000-000053000000}"/>
    <cellStyle name="Millares 10 2 3" xfId="439" xr:uid="{00000000-0005-0000-0000-000054000000}"/>
    <cellStyle name="Millares 10 3" xfId="224" xr:uid="{00000000-0005-0000-0000-000055000000}"/>
    <cellStyle name="Millares 10 4" xfId="393" xr:uid="{00000000-0005-0000-0000-000056000000}"/>
    <cellStyle name="Millares 11" xfId="33" xr:uid="{00000000-0005-0000-0000-000057000000}"/>
    <cellStyle name="Millares 11 2" xfId="80" xr:uid="{00000000-0005-0000-0000-000058000000}"/>
    <cellStyle name="Millares 11 2 2" xfId="274" xr:uid="{00000000-0005-0000-0000-000059000000}"/>
    <cellStyle name="Millares 11 2 3" xfId="443" xr:uid="{00000000-0005-0000-0000-00005A000000}"/>
    <cellStyle name="Millares 11 3" xfId="228" xr:uid="{00000000-0005-0000-0000-00005B000000}"/>
    <cellStyle name="Millares 11 4" xfId="397" xr:uid="{00000000-0005-0000-0000-00005C000000}"/>
    <cellStyle name="Millares 11 5" xfId="548" xr:uid="{00000000-0005-0000-0000-00005D000000}"/>
    <cellStyle name="Millares 12" xfId="37" xr:uid="{00000000-0005-0000-0000-00005E000000}"/>
    <cellStyle name="Millares 12 2" xfId="84" xr:uid="{00000000-0005-0000-0000-00005F000000}"/>
    <cellStyle name="Millares 12 2 2" xfId="278" xr:uid="{00000000-0005-0000-0000-000060000000}"/>
    <cellStyle name="Millares 12 2 3" xfId="447" xr:uid="{00000000-0005-0000-0000-000061000000}"/>
    <cellStyle name="Millares 12 3" xfId="232" xr:uid="{00000000-0005-0000-0000-000062000000}"/>
    <cellStyle name="Millares 12 4" xfId="401" xr:uid="{00000000-0005-0000-0000-000063000000}"/>
    <cellStyle name="Millares 13" xfId="41" xr:uid="{00000000-0005-0000-0000-000064000000}"/>
    <cellStyle name="Millares 13 2" xfId="236" xr:uid="{00000000-0005-0000-0000-000065000000}"/>
    <cellStyle name="Millares 13 3" xfId="405" xr:uid="{00000000-0005-0000-0000-000066000000}"/>
    <cellStyle name="Millares 14" xfId="45" xr:uid="{00000000-0005-0000-0000-000067000000}"/>
    <cellStyle name="Millares 14 2" xfId="240" xr:uid="{00000000-0005-0000-0000-000068000000}"/>
    <cellStyle name="Millares 14 3" xfId="409" xr:uid="{00000000-0005-0000-0000-000069000000}"/>
    <cellStyle name="Millares 15" xfId="49" xr:uid="{00000000-0005-0000-0000-00006A000000}"/>
    <cellStyle name="Millares 15 2" xfId="244" xr:uid="{00000000-0005-0000-0000-00006B000000}"/>
    <cellStyle name="Millares 15 3" xfId="413" xr:uid="{00000000-0005-0000-0000-00006C000000}"/>
    <cellStyle name="Millares 16" xfId="55" xr:uid="{00000000-0005-0000-0000-00006D000000}"/>
    <cellStyle name="Millares 16 2" xfId="249" xr:uid="{00000000-0005-0000-0000-00006E000000}"/>
    <cellStyle name="Millares 16 3" xfId="418" xr:uid="{00000000-0005-0000-0000-00006F000000}"/>
    <cellStyle name="Millares 17" xfId="57" xr:uid="{00000000-0005-0000-0000-000070000000}"/>
    <cellStyle name="Millares 17 2" xfId="251" xr:uid="{00000000-0005-0000-0000-000071000000}"/>
    <cellStyle name="Millares 17 3" xfId="420" xr:uid="{00000000-0005-0000-0000-000072000000}"/>
    <cellStyle name="Millares 18" xfId="86" xr:uid="{00000000-0005-0000-0000-000073000000}"/>
    <cellStyle name="Millares 18 2" xfId="280" xr:uid="{00000000-0005-0000-0000-000074000000}"/>
    <cellStyle name="Millares 18 3" xfId="449" xr:uid="{00000000-0005-0000-0000-000075000000}"/>
    <cellStyle name="Millares 19" xfId="87" xr:uid="{00000000-0005-0000-0000-000076000000}"/>
    <cellStyle name="Millares 19 2" xfId="281" xr:uid="{00000000-0005-0000-0000-000077000000}"/>
    <cellStyle name="Millares 19 3" xfId="450" xr:uid="{00000000-0005-0000-0000-000078000000}"/>
    <cellStyle name="Millares 2" xfId="9" xr:uid="{00000000-0005-0000-0000-000079000000}"/>
    <cellStyle name="Millares 2 2" xfId="165" xr:uid="{00000000-0005-0000-0000-00007A000000}"/>
    <cellStyle name="Millares 2 2 2" xfId="335" xr:uid="{00000000-0005-0000-0000-00007B000000}"/>
    <cellStyle name="Millares 2 2 3" xfId="505" xr:uid="{00000000-0005-0000-0000-00007C000000}"/>
    <cellStyle name="Millares 2 2 4" xfId="571" xr:uid="{2EC1FBAB-D393-4C66-A9FF-7419E3A9808E}"/>
    <cellStyle name="Millares 2 3" xfId="157" xr:uid="{00000000-0005-0000-0000-00007D000000}"/>
    <cellStyle name="Millares 2 3 2" xfId="330" xr:uid="{00000000-0005-0000-0000-00007E000000}"/>
    <cellStyle name="Millares 2 3 3" xfId="500" xr:uid="{00000000-0005-0000-0000-00007F000000}"/>
    <cellStyle name="Millares 20" xfId="88" xr:uid="{00000000-0005-0000-0000-000080000000}"/>
    <cellStyle name="Millares 20 2" xfId="282" xr:uid="{00000000-0005-0000-0000-000081000000}"/>
    <cellStyle name="Millares 20 3" xfId="451" xr:uid="{00000000-0005-0000-0000-000082000000}"/>
    <cellStyle name="Millares 21" xfId="89" xr:uid="{00000000-0005-0000-0000-000083000000}"/>
    <cellStyle name="Millares 21 2" xfId="283" xr:uid="{00000000-0005-0000-0000-000084000000}"/>
    <cellStyle name="Millares 21 3" xfId="452" xr:uid="{00000000-0005-0000-0000-000085000000}"/>
    <cellStyle name="Millares 22" xfId="90" xr:uid="{00000000-0005-0000-0000-000086000000}"/>
    <cellStyle name="Millares 22 2" xfId="284" xr:uid="{00000000-0005-0000-0000-000087000000}"/>
    <cellStyle name="Millares 22 3" xfId="453" xr:uid="{00000000-0005-0000-0000-000088000000}"/>
    <cellStyle name="Millares 23" xfId="93" xr:uid="{00000000-0005-0000-0000-000089000000}"/>
    <cellStyle name="Millares 23 2" xfId="287" xr:uid="{00000000-0005-0000-0000-00008A000000}"/>
    <cellStyle name="Millares 23 3" xfId="456" xr:uid="{00000000-0005-0000-0000-00008B000000}"/>
    <cellStyle name="Millares 24" xfId="97" xr:uid="{00000000-0005-0000-0000-00008C000000}"/>
    <cellStyle name="Millares 24 2" xfId="291" xr:uid="{00000000-0005-0000-0000-00008D000000}"/>
    <cellStyle name="Millares 24 3" xfId="460" xr:uid="{00000000-0005-0000-0000-00008E000000}"/>
    <cellStyle name="Millares 25" xfId="101" xr:uid="{00000000-0005-0000-0000-00008F000000}"/>
    <cellStyle name="Millares 25 2" xfId="295" xr:uid="{00000000-0005-0000-0000-000090000000}"/>
    <cellStyle name="Millares 25 3" xfId="464" xr:uid="{00000000-0005-0000-0000-000091000000}"/>
    <cellStyle name="Millares 26" xfId="105" xr:uid="{00000000-0005-0000-0000-000092000000}"/>
    <cellStyle name="Millares 26 2" xfId="299" xr:uid="{00000000-0005-0000-0000-000093000000}"/>
    <cellStyle name="Millares 26 3" xfId="468" xr:uid="{00000000-0005-0000-0000-000094000000}"/>
    <cellStyle name="Millares 27" xfId="109" xr:uid="{00000000-0005-0000-0000-000095000000}"/>
    <cellStyle name="Millares 27 2" xfId="303" xr:uid="{00000000-0005-0000-0000-000096000000}"/>
    <cellStyle name="Millares 27 3" xfId="472" xr:uid="{00000000-0005-0000-0000-000097000000}"/>
    <cellStyle name="Millares 28" xfId="113" xr:uid="{00000000-0005-0000-0000-000098000000}"/>
    <cellStyle name="Millares 28 2" xfId="307" xr:uid="{00000000-0005-0000-0000-000099000000}"/>
    <cellStyle name="Millares 28 3" xfId="476" xr:uid="{00000000-0005-0000-0000-00009A000000}"/>
    <cellStyle name="Millares 28 4" xfId="550" xr:uid="{00000000-0005-0000-0000-00009B000000}"/>
    <cellStyle name="Millares 29" xfId="162" xr:uid="{00000000-0005-0000-0000-00009C000000}"/>
    <cellStyle name="Millares 29 2" xfId="333" xr:uid="{00000000-0005-0000-0000-00009D000000}"/>
    <cellStyle name="Millares 29 3" xfId="503" xr:uid="{00000000-0005-0000-0000-00009E000000}"/>
    <cellStyle name="Millares 3" xfId="14" xr:uid="{00000000-0005-0000-0000-00009F000000}"/>
    <cellStyle name="Millares 3 2" xfId="63" xr:uid="{00000000-0005-0000-0000-0000A0000000}"/>
    <cellStyle name="Millares 3 2 2" xfId="257" xr:uid="{00000000-0005-0000-0000-0000A1000000}"/>
    <cellStyle name="Millares 3 2 3" xfId="426" xr:uid="{00000000-0005-0000-0000-0000A2000000}"/>
    <cellStyle name="Millares 3 3" xfId="169" xr:uid="{00000000-0005-0000-0000-0000A3000000}"/>
    <cellStyle name="Millares 3 3 2" xfId="339" xr:uid="{00000000-0005-0000-0000-0000A4000000}"/>
    <cellStyle name="Millares 3 3 3" xfId="509" xr:uid="{00000000-0005-0000-0000-0000A5000000}"/>
    <cellStyle name="Millares 3 4" xfId="211" xr:uid="{00000000-0005-0000-0000-0000A6000000}"/>
    <cellStyle name="Millares 3 5" xfId="380" xr:uid="{00000000-0005-0000-0000-0000A7000000}"/>
    <cellStyle name="Millares 30" xfId="163" xr:uid="{00000000-0005-0000-0000-0000A8000000}"/>
    <cellStyle name="Millares 30 2" xfId="334" xr:uid="{00000000-0005-0000-0000-0000A9000000}"/>
    <cellStyle name="Millares 30 3" xfId="504" xr:uid="{00000000-0005-0000-0000-0000AA000000}"/>
    <cellStyle name="Millares 31" xfId="156" xr:uid="{00000000-0005-0000-0000-0000AB000000}"/>
    <cellStyle name="Millares 31 2" xfId="329" xr:uid="{00000000-0005-0000-0000-0000AC000000}"/>
    <cellStyle name="Millares 31 3" xfId="499" xr:uid="{00000000-0005-0000-0000-0000AD000000}"/>
    <cellStyle name="Millares 32" xfId="158" xr:uid="{00000000-0005-0000-0000-0000AE000000}"/>
    <cellStyle name="Millares 32 2" xfId="331" xr:uid="{00000000-0005-0000-0000-0000AF000000}"/>
    <cellStyle name="Millares 32 3" xfId="501" xr:uid="{00000000-0005-0000-0000-0000B0000000}"/>
    <cellStyle name="Millares 33" xfId="168" xr:uid="{00000000-0005-0000-0000-0000B1000000}"/>
    <cellStyle name="Millares 33 2" xfId="338" xr:uid="{00000000-0005-0000-0000-0000B2000000}"/>
    <cellStyle name="Millares 33 3" xfId="508" xr:uid="{00000000-0005-0000-0000-0000B3000000}"/>
    <cellStyle name="Millares 34" xfId="167" xr:uid="{00000000-0005-0000-0000-0000B4000000}"/>
    <cellStyle name="Millares 34 2" xfId="337" xr:uid="{00000000-0005-0000-0000-0000B5000000}"/>
    <cellStyle name="Millares 34 3" xfId="507" xr:uid="{00000000-0005-0000-0000-0000B6000000}"/>
    <cellStyle name="Millares 35" xfId="172" xr:uid="{00000000-0005-0000-0000-0000B7000000}"/>
    <cellStyle name="Millares 35 2" xfId="342" xr:uid="{00000000-0005-0000-0000-0000B8000000}"/>
    <cellStyle name="Millares 35 3" xfId="512" xr:uid="{00000000-0005-0000-0000-0000B9000000}"/>
    <cellStyle name="Millares 36" xfId="176" xr:uid="{00000000-0005-0000-0000-0000BA000000}"/>
    <cellStyle name="Millares 36 2" xfId="346" xr:uid="{00000000-0005-0000-0000-0000BB000000}"/>
    <cellStyle name="Millares 36 3" xfId="516" xr:uid="{00000000-0005-0000-0000-0000BC000000}"/>
    <cellStyle name="Millares 37" xfId="180" xr:uid="{00000000-0005-0000-0000-0000BD000000}"/>
    <cellStyle name="Millares 37 2" xfId="350" xr:uid="{00000000-0005-0000-0000-0000BE000000}"/>
    <cellStyle name="Millares 37 3" xfId="520" xr:uid="{00000000-0005-0000-0000-0000BF000000}"/>
    <cellStyle name="Millares 38" xfId="184" xr:uid="{00000000-0005-0000-0000-0000C0000000}"/>
    <cellStyle name="Millares 38 2" xfId="354" xr:uid="{00000000-0005-0000-0000-0000C1000000}"/>
    <cellStyle name="Millares 38 3" xfId="524" xr:uid="{00000000-0005-0000-0000-0000C2000000}"/>
    <cellStyle name="Millares 39" xfId="188" xr:uid="{00000000-0005-0000-0000-0000C3000000}"/>
    <cellStyle name="Millares 39 2" xfId="358" xr:uid="{00000000-0005-0000-0000-0000C4000000}"/>
    <cellStyle name="Millares 39 3" xfId="528" xr:uid="{00000000-0005-0000-0000-0000C5000000}"/>
    <cellStyle name="Millares 4" xfId="17" xr:uid="{00000000-0005-0000-0000-0000C6000000}"/>
    <cellStyle name="Millares 4 2" xfId="65" xr:uid="{00000000-0005-0000-0000-0000C7000000}"/>
    <cellStyle name="Millares 4 2 2" xfId="259" xr:uid="{00000000-0005-0000-0000-0000C8000000}"/>
    <cellStyle name="Millares 4 2 3" xfId="428" xr:uid="{00000000-0005-0000-0000-0000C9000000}"/>
    <cellStyle name="Millares 4 3" xfId="213" xr:uid="{00000000-0005-0000-0000-0000CA000000}"/>
    <cellStyle name="Millares 4 4" xfId="382" xr:uid="{00000000-0005-0000-0000-0000CB000000}"/>
    <cellStyle name="Millares 40" xfId="191" xr:uid="{00000000-0005-0000-0000-0000CC000000}"/>
    <cellStyle name="Millares 41" xfId="195" xr:uid="{00000000-0005-0000-0000-0000CD000000}"/>
    <cellStyle name="Millares 41 2" xfId="363" xr:uid="{00000000-0005-0000-0000-0000CE000000}"/>
    <cellStyle name="Millares 41 3" xfId="532" xr:uid="{00000000-0005-0000-0000-0000CF000000}"/>
    <cellStyle name="Millares 42" xfId="199" xr:uid="{00000000-0005-0000-0000-0000D0000000}"/>
    <cellStyle name="Millares 42 2" xfId="367" xr:uid="{00000000-0005-0000-0000-0000D1000000}"/>
    <cellStyle name="Millares 42 3" xfId="536" xr:uid="{00000000-0005-0000-0000-0000D2000000}"/>
    <cellStyle name="Millares 43" xfId="203" xr:uid="{00000000-0005-0000-0000-0000D3000000}"/>
    <cellStyle name="Millares 43 2" xfId="371" xr:uid="{00000000-0005-0000-0000-0000D4000000}"/>
    <cellStyle name="Millares 43 3" xfId="540" xr:uid="{00000000-0005-0000-0000-0000D5000000}"/>
    <cellStyle name="Millares 43 4" xfId="554" xr:uid="{00000000-0005-0000-0000-0000D6000000}"/>
    <cellStyle name="Millares 44" xfId="205" xr:uid="{00000000-0005-0000-0000-0000D7000000}"/>
    <cellStyle name="Millares 45" xfId="309" xr:uid="{00000000-0005-0000-0000-0000D8000000}"/>
    <cellStyle name="Millares 46" xfId="373" xr:uid="{00000000-0005-0000-0000-0000D9000000}"/>
    <cellStyle name="Millares 47" xfId="374" xr:uid="{00000000-0005-0000-0000-0000DA000000}"/>
    <cellStyle name="Millares 48" xfId="478" xr:uid="{00000000-0005-0000-0000-0000DB000000}"/>
    <cellStyle name="Millares 49" xfId="543" xr:uid="{00000000-0005-0000-0000-0000DC000000}"/>
    <cellStyle name="Millares 5" xfId="18" xr:uid="{00000000-0005-0000-0000-0000DD000000}"/>
    <cellStyle name="Millares 5 2" xfId="66" xr:uid="{00000000-0005-0000-0000-0000DE000000}"/>
    <cellStyle name="Millares 5 2 2" xfId="260" xr:uid="{00000000-0005-0000-0000-0000DF000000}"/>
    <cellStyle name="Millares 5 2 3" xfId="429" xr:uid="{00000000-0005-0000-0000-0000E0000000}"/>
    <cellStyle name="Millares 5 3" xfId="214" xr:uid="{00000000-0005-0000-0000-0000E1000000}"/>
    <cellStyle name="Millares 5 4" xfId="383" xr:uid="{00000000-0005-0000-0000-0000E2000000}"/>
    <cellStyle name="Millares 50" xfId="479" xr:uid="{00000000-0005-0000-0000-0000E3000000}"/>
    <cellStyle name="Millares 51" xfId="545" xr:uid="{00000000-0005-0000-0000-0000E4000000}"/>
    <cellStyle name="Millares 52" xfId="544" xr:uid="{00000000-0005-0000-0000-0000E5000000}"/>
    <cellStyle name="Millares 53" xfId="542" xr:uid="{00000000-0005-0000-0000-0000E6000000}"/>
    <cellStyle name="Millares 54" xfId="558" xr:uid="{00000000-0005-0000-0000-0000E7000000}"/>
    <cellStyle name="Millares 55" xfId="562" xr:uid="{00000000-0005-0000-0000-0000E8000000}"/>
    <cellStyle name="Millares 56" xfId="566" xr:uid="{00000000-0005-0000-0000-0000E9000000}"/>
    <cellStyle name="Millares 57" xfId="570" xr:uid="{2F301D31-2663-4870-A4D5-9EA93951B00A}"/>
    <cellStyle name="Millares 58" xfId="572" xr:uid="{85450941-8109-4124-B8D6-8E17FB982CB9}"/>
    <cellStyle name="Millares 6" xfId="19" xr:uid="{00000000-0005-0000-0000-0000EA000000}"/>
    <cellStyle name="Millares 6 2" xfId="67" xr:uid="{00000000-0005-0000-0000-0000EB000000}"/>
    <cellStyle name="Millares 6 2 2" xfId="261" xr:uid="{00000000-0005-0000-0000-0000EC000000}"/>
    <cellStyle name="Millares 6 2 3" xfId="430" xr:uid="{00000000-0005-0000-0000-0000ED000000}"/>
    <cellStyle name="Millares 6 3" xfId="215" xr:uid="{00000000-0005-0000-0000-0000EE000000}"/>
    <cellStyle name="Millares 6 4" xfId="384" xr:uid="{00000000-0005-0000-0000-0000EF000000}"/>
    <cellStyle name="Millares 7" xfId="20" xr:uid="{00000000-0005-0000-0000-0000F0000000}"/>
    <cellStyle name="Millares 7 2" xfId="68" xr:uid="{00000000-0005-0000-0000-0000F1000000}"/>
    <cellStyle name="Millares 7 2 2" xfId="262" xr:uid="{00000000-0005-0000-0000-0000F2000000}"/>
    <cellStyle name="Millares 7 2 3" xfId="431" xr:uid="{00000000-0005-0000-0000-0000F3000000}"/>
    <cellStyle name="Millares 7 3" xfId="216" xr:uid="{00000000-0005-0000-0000-0000F4000000}"/>
    <cellStyle name="Millares 7 4" xfId="385" xr:uid="{00000000-0005-0000-0000-0000F5000000}"/>
    <cellStyle name="Millares 8" xfId="21" xr:uid="{00000000-0005-0000-0000-0000F6000000}"/>
    <cellStyle name="Millares 8 2" xfId="69" xr:uid="{00000000-0005-0000-0000-0000F7000000}"/>
    <cellStyle name="Millares 8 2 2" xfId="263" xr:uid="{00000000-0005-0000-0000-0000F8000000}"/>
    <cellStyle name="Millares 8 2 3" xfId="432" xr:uid="{00000000-0005-0000-0000-0000F9000000}"/>
    <cellStyle name="Millares 8 3" xfId="217" xr:uid="{00000000-0005-0000-0000-0000FA000000}"/>
    <cellStyle name="Millares 8 4" xfId="386" xr:uid="{00000000-0005-0000-0000-0000FB000000}"/>
    <cellStyle name="Millares 9" xfId="22" xr:uid="{00000000-0005-0000-0000-0000FC000000}"/>
    <cellStyle name="Millares 9 2" xfId="70" xr:uid="{00000000-0005-0000-0000-0000FD000000}"/>
    <cellStyle name="Millares 9 2 2" xfId="264" xr:uid="{00000000-0005-0000-0000-0000FE000000}"/>
    <cellStyle name="Millares 9 2 3" xfId="433" xr:uid="{00000000-0005-0000-0000-0000FF000000}"/>
    <cellStyle name="Millares 9 3" xfId="218" xr:uid="{00000000-0005-0000-0000-000000010000}"/>
    <cellStyle name="Millares 9 4" xfId="387" xr:uid="{00000000-0005-0000-0000-000001010000}"/>
    <cellStyle name="Moneda" xfId="51" builtinId="4"/>
    <cellStyle name="Moneda [0] 10" xfId="92" xr:uid="{00000000-0005-0000-0000-000004010000}"/>
    <cellStyle name="Moneda [0] 10 2" xfId="286" xr:uid="{00000000-0005-0000-0000-000005010000}"/>
    <cellStyle name="Moneda [0] 10 3" xfId="455" xr:uid="{00000000-0005-0000-0000-000006010000}"/>
    <cellStyle name="Moneda [0] 11" xfId="96" xr:uid="{00000000-0005-0000-0000-000007010000}"/>
    <cellStyle name="Moneda [0] 11 2" xfId="290" xr:uid="{00000000-0005-0000-0000-000008010000}"/>
    <cellStyle name="Moneda [0] 11 3" xfId="459" xr:uid="{00000000-0005-0000-0000-000009010000}"/>
    <cellStyle name="Moneda [0] 12" xfId="100" xr:uid="{00000000-0005-0000-0000-00000A010000}"/>
    <cellStyle name="Moneda [0] 12 2" xfId="294" xr:uid="{00000000-0005-0000-0000-00000B010000}"/>
    <cellStyle name="Moneda [0] 12 3" xfId="463" xr:uid="{00000000-0005-0000-0000-00000C010000}"/>
    <cellStyle name="Moneda [0] 13" xfId="104" xr:uid="{00000000-0005-0000-0000-00000D010000}"/>
    <cellStyle name="Moneda [0] 13 2" xfId="298" xr:uid="{00000000-0005-0000-0000-00000E010000}"/>
    <cellStyle name="Moneda [0] 13 3" xfId="467" xr:uid="{00000000-0005-0000-0000-00000F010000}"/>
    <cellStyle name="Moneda [0] 14" xfId="108" xr:uid="{00000000-0005-0000-0000-000010010000}"/>
    <cellStyle name="Moneda [0] 14 2" xfId="302" xr:uid="{00000000-0005-0000-0000-000011010000}"/>
    <cellStyle name="Moneda [0] 14 3" xfId="471" xr:uid="{00000000-0005-0000-0000-000012010000}"/>
    <cellStyle name="Moneda [0] 15" xfId="112" xr:uid="{00000000-0005-0000-0000-000013010000}"/>
    <cellStyle name="Moneda [0] 15 2" xfId="306" xr:uid="{00000000-0005-0000-0000-000014010000}"/>
    <cellStyle name="Moneda [0] 15 3" xfId="475" xr:uid="{00000000-0005-0000-0000-000015010000}"/>
    <cellStyle name="Moneda [0] 16" xfId="161" xr:uid="{00000000-0005-0000-0000-000016010000}"/>
    <cellStyle name="Moneda [0] 16 2" xfId="332" xr:uid="{00000000-0005-0000-0000-000017010000}"/>
    <cellStyle name="Moneda [0] 16 3" xfId="502" xr:uid="{00000000-0005-0000-0000-000018010000}"/>
    <cellStyle name="Moneda [0] 17" xfId="171" xr:uid="{00000000-0005-0000-0000-000019010000}"/>
    <cellStyle name="Moneda [0] 17 2" xfId="341" xr:uid="{00000000-0005-0000-0000-00001A010000}"/>
    <cellStyle name="Moneda [0] 17 3" xfId="511" xr:uid="{00000000-0005-0000-0000-00001B010000}"/>
    <cellStyle name="Moneda [0] 18" xfId="175" xr:uid="{00000000-0005-0000-0000-00001C010000}"/>
    <cellStyle name="Moneda [0] 18 2" xfId="345" xr:uid="{00000000-0005-0000-0000-00001D010000}"/>
    <cellStyle name="Moneda [0] 18 3" xfId="515" xr:uid="{00000000-0005-0000-0000-00001E010000}"/>
    <cellStyle name="Moneda [0] 19" xfId="179" xr:uid="{00000000-0005-0000-0000-00001F010000}"/>
    <cellStyle name="Moneda [0] 19 2" xfId="349" xr:uid="{00000000-0005-0000-0000-000020010000}"/>
    <cellStyle name="Moneda [0] 19 3" xfId="519" xr:uid="{00000000-0005-0000-0000-000021010000}"/>
    <cellStyle name="Moneda [0] 2" xfId="24" xr:uid="{00000000-0005-0000-0000-000022010000}"/>
    <cellStyle name="Moneda [0] 2 2" xfId="72" xr:uid="{00000000-0005-0000-0000-000023010000}"/>
    <cellStyle name="Moneda [0] 2 2 2" xfId="266" xr:uid="{00000000-0005-0000-0000-000024010000}"/>
    <cellStyle name="Moneda [0] 2 2 3" xfId="435" xr:uid="{00000000-0005-0000-0000-000025010000}"/>
    <cellStyle name="Moneda [0] 2 3" xfId="220" xr:uid="{00000000-0005-0000-0000-000026010000}"/>
    <cellStyle name="Moneda [0] 2 4" xfId="389" xr:uid="{00000000-0005-0000-0000-000027010000}"/>
    <cellStyle name="Moneda [0] 20" xfId="183" xr:uid="{00000000-0005-0000-0000-000028010000}"/>
    <cellStyle name="Moneda [0] 20 2" xfId="353" xr:uid="{00000000-0005-0000-0000-000029010000}"/>
    <cellStyle name="Moneda [0] 20 3" xfId="523" xr:uid="{00000000-0005-0000-0000-00002A010000}"/>
    <cellStyle name="Moneda [0] 21" xfId="187" xr:uid="{00000000-0005-0000-0000-00002B010000}"/>
    <cellStyle name="Moneda [0] 21 2" xfId="357" xr:uid="{00000000-0005-0000-0000-00002C010000}"/>
    <cellStyle name="Moneda [0] 21 3" xfId="527" xr:uid="{00000000-0005-0000-0000-00002D010000}"/>
    <cellStyle name="Moneda [0] 22" xfId="192" xr:uid="{00000000-0005-0000-0000-00002E010000}"/>
    <cellStyle name="Moneda [0] 23" xfId="194" xr:uid="{00000000-0005-0000-0000-00002F010000}"/>
    <cellStyle name="Moneda [0] 23 2" xfId="362" xr:uid="{00000000-0005-0000-0000-000030010000}"/>
    <cellStyle name="Moneda [0] 23 3" xfId="531" xr:uid="{00000000-0005-0000-0000-000031010000}"/>
    <cellStyle name="Moneda [0] 24" xfId="198" xr:uid="{00000000-0005-0000-0000-000032010000}"/>
    <cellStyle name="Moneda [0] 24 2" xfId="366" xr:uid="{00000000-0005-0000-0000-000033010000}"/>
    <cellStyle name="Moneda [0] 24 3" xfId="535" xr:uid="{00000000-0005-0000-0000-000034010000}"/>
    <cellStyle name="Moneda [0] 25" xfId="202" xr:uid="{00000000-0005-0000-0000-000035010000}"/>
    <cellStyle name="Moneda [0] 25 2" xfId="370" xr:uid="{00000000-0005-0000-0000-000036010000}"/>
    <cellStyle name="Moneda [0] 25 3" xfId="539" xr:uid="{00000000-0005-0000-0000-000037010000}"/>
    <cellStyle name="Moneda [0] 25 4" xfId="553" xr:uid="{00000000-0005-0000-0000-000038010000}"/>
    <cellStyle name="Moneda [0] 26" xfId="557" xr:uid="{00000000-0005-0000-0000-000039010000}"/>
    <cellStyle name="Moneda [0] 27" xfId="561" xr:uid="{00000000-0005-0000-0000-00003A010000}"/>
    <cellStyle name="Moneda [0] 28" xfId="565" xr:uid="{00000000-0005-0000-0000-00003B010000}"/>
    <cellStyle name="Moneda [0] 29" xfId="569" xr:uid="{09CAF182-FC3E-4D28-ACAC-6F91CCC2ED38}"/>
    <cellStyle name="Moneda [0] 3" xfId="28" xr:uid="{00000000-0005-0000-0000-00003C010000}"/>
    <cellStyle name="Moneda [0] 3 2" xfId="75" xr:uid="{00000000-0005-0000-0000-00003D010000}"/>
    <cellStyle name="Moneda [0] 3 2 2" xfId="269" xr:uid="{00000000-0005-0000-0000-00003E010000}"/>
    <cellStyle name="Moneda [0] 3 2 3" xfId="438" xr:uid="{00000000-0005-0000-0000-00003F010000}"/>
    <cellStyle name="Moneda [0] 3 3" xfId="223" xr:uid="{00000000-0005-0000-0000-000040010000}"/>
    <cellStyle name="Moneda [0] 3 4" xfId="392" xr:uid="{00000000-0005-0000-0000-000041010000}"/>
    <cellStyle name="Moneda [0] 4" xfId="32" xr:uid="{00000000-0005-0000-0000-000042010000}"/>
    <cellStyle name="Moneda [0] 4 2" xfId="79" xr:uid="{00000000-0005-0000-0000-000043010000}"/>
    <cellStyle name="Moneda [0] 4 2 2" xfId="273" xr:uid="{00000000-0005-0000-0000-000044010000}"/>
    <cellStyle name="Moneda [0] 4 2 3" xfId="442" xr:uid="{00000000-0005-0000-0000-000045010000}"/>
    <cellStyle name="Moneda [0] 4 3" xfId="227" xr:uid="{00000000-0005-0000-0000-000046010000}"/>
    <cellStyle name="Moneda [0] 4 4" xfId="396" xr:uid="{00000000-0005-0000-0000-000047010000}"/>
    <cellStyle name="Moneda [0] 4 5" xfId="547" xr:uid="{00000000-0005-0000-0000-000048010000}"/>
    <cellStyle name="Moneda [0] 5" xfId="36" xr:uid="{00000000-0005-0000-0000-000049010000}"/>
    <cellStyle name="Moneda [0] 5 2" xfId="83" xr:uid="{00000000-0005-0000-0000-00004A010000}"/>
    <cellStyle name="Moneda [0] 5 2 2" xfId="277" xr:uid="{00000000-0005-0000-0000-00004B010000}"/>
    <cellStyle name="Moneda [0] 5 2 3" xfId="446" xr:uid="{00000000-0005-0000-0000-00004C010000}"/>
    <cellStyle name="Moneda [0] 5 3" xfId="231" xr:uid="{00000000-0005-0000-0000-00004D010000}"/>
    <cellStyle name="Moneda [0] 5 4" xfId="400" xr:uid="{00000000-0005-0000-0000-00004E010000}"/>
    <cellStyle name="Moneda [0] 6" xfId="40" xr:uid="{00000000-0005-0000-0000-00004F010000}"/>
    <cellStyle name="Moneda [0] 6 2" xfId="235" xr:uid="{00000000-0005-0000-0000-000050010000}"/>
    <cellStyle name="Moneda [0] 6 3" xfId="404" xr:uid="{00000000-0005-0000-0000-000051010000}"/>
    <cellStyle name="Moneda [0] 7" xfId="44" xr:uid="{00000000-0005-0000-0000-000052010000}"/>
    <cellStyle name="Moneda [0] 7 2" xfId="239" xr:uid="{00000000-0005-0000-0000-000053010000}"/>
    <cellStyle name="Moneda [0] 7 3" xfId="408" xr:uid="{00000000-0005-0000-0000-000054010000}"/>
    <cellStyle name="Moneda [0] 8" xfId="48" xr:uid="{00000000-0005-0000-0000-000055010000}"/>
    <cellStyle name="Moneda [0] 8 2" xfId="243" xr:uid="{00000000-0005-0000-0000-000056010000}"/>
    <cellStyle name="Moneda [0] 8 3" xfId="412" xr:uid="{00000000-0005-0000-0000-000057010000}"/>
    <cellStyle name="Moneda [0] 9" xfId="54" xr:uid="{00000000-0005-0000-0000-000058010000}"/>
    <cellStyle name="Moneda [0] 9 2" xfId="248" xr:uid="{00000000-0005-0000-0000-000059010000}"/>
    <cellStyle name="Moneda [0] 9 3" xfId="417" xr:uid="{00000000-0005-0000-0000-00005A010000}"/>
    <cellStyle name="Moneda 2" xfId="575" xr:uid="{8012B0AC-9ED9-43C7-A2E4-1203B98104FA}"/>
    <cellStyle name="Moneda 3" xfId="577" xr:uid="{CC55F2D8-F792-4447-B3E0-D92095AD44EB}"/>
    <cellStyle name="Neutral" xfId="122" builtinId="28" customBuiltin="1"/>
    <cellStyle name="Nivel 1,2.3,5,6,9" xfId="159" xr:uid="{00000000-0005-0000-0000-00005C010000}"/>
    <cellStyle name="Nivel 4" xfId="160" xr:uid="{00000000-0005-0000-0000-00005D010000}"/>
    <cellStyle name="Normal" xfId="0" builtinId="0"/>
    <cellStyle name="Normal 10" xfId="31" xr:uid="{00000000-0005-0000-0000-00005F010000}"/>
    <cellStyle name="Normal 10 2" xfId="78" xr:uid="{00000000-0005-0000-0000-000060010000}"/>
    <cellStyle name="Normal 10 2 2" xfId="272" xr:uid="{00000000-0005-0000-0000-000061010000}"/>
    <cellStyle name="Normal 10 2 3" xfId="441" xr:uid="{00000000-0005-0000-0000-000062010000}"/>
    <cellStyle name="Normal 10 3" xfId="226" xr:uid="{00000000-0005-0000-0000-000063010000}"/>
    <cellStyle name="Normal 10 4" xfId="395" xr:uid="{00000000-0005-0000-0000-000064010000}"/>
    <cellStyle name="Normal 10 5" xfId="546" xr:uid="{00000000-0005-0000-0000-000065010000}"/>
    <cellStyle name="Normal 11" xfId="35" xr:uid="{00000000-0005-0000-0000-000066010000}"/>
    <cellStyle name="Normal 11 2" xfId="82" xr:uid="{00000000-0005-0000-0000-000067010000}"/>
    <cellStyle name="Normal 11 2 2" xfId="276" xr:uid="{00000000-0005-0000-0000-000068010000}"/>
    <cellStyle name="Normal 11 2 3" xfId="445" xr:uid="{00000000-0005-0000-0000-000069010000}"/>
    <cellStyle name="Normal 11 3" xfId="230" xr:uid="{00000000-0005-0000-0000-00006A010000}"/>
    <cellStyle name="Normal 11 4" xfId="399" xr:uid="{00000000-0005-0000-0000-00006B010000}"/>
    <cellStyle name="Normal 12" xfId="39" xr:uid="{00000000-0005-0000-0000-00006C010000}"/>
    <cellStyle name="Normal 12 2" xfId="234" xr:uid="{00000000-0005-0000-0000-00006D010000}"/>
    <cellStyle name="Normal 12 3" xfId="403" xr:uid="{00000000-0005-0000-0000-00006E010000}"/>
    <cellStyle name="Normal 13" xfId="43" xr:uid="{00000000-0005-0000-0000-00006F010000}"/>
    <cellStyle name="Normal 13 2" xfId="238" xr:uid="{00000000-0005-0000-0000-000070010000}"/>
    <cellStyle name="Normal 13 3" xfId="407" xr:uid="{00000000-0005-0000-0000-000071010000}"/>
    <cellStyle name="Normal 14" xfId="47" xr:uid="{00000000-0005-0000-0000-000072010000}"/>
    <cellStyle name="Normal 14 2" xfId="242" xr:uid="{00000000-0005-0000-0000-000073010000}"/>
    <cellStyle name="Normal 14 3" xfId="411" xr:uid="{00000000-0005-0000-0000-000074010000}"/>
    <cellStyle name="Normal 15" xfId="52" xr:uid="{00000000-0005-0000-0000-000075010000}"/>
    <cellStyle name="Normal 15 2" xfId="246" xr:uid="{00000000-0005-0000-0000-000076010000}"/>
    <cellStyle name="Normal 15 3" xfId="415" xr:uid="{00000000-0005-0000-0000-000077010000}"/>
    <cellStyle name="Normal 16" xfId="53" xr:uid="{00000000-0005-0000-0000-000078010000}"/>
    <cellStyle name="Normal 16 2" xfId="247" xr:uid="{00000000-0005-0000-0000-000079010000}"/>
    <cellStyle name="Normal 16 3" xfId="416" xr:uid="{00000000-0005-0000-0000-00007A010000}"/>
    <cellStyle name="Normal 17" xfId="91" xr:uid="{00000000-0005-0000-0000-00007B010000}"/>
    <cellStyle name="Normal 17 2" xfId="285" xr:uid="{00000000-0005-0000-0000-00007C010000}"/>
    <cellStyle name="Normal 17 3" xfId="454" xr:uid="{00000000-0005-0000-0000-00007D010000}"/>
    <cellStyle name="Normal 18" xfId="95" xr:uid="{00000000-0005-0000-0000-00007E010000}"/>
    <cellStyle name="Normal 18 2" xfId="289" xr:uid="{00000000-0005-0000-0000-00007F010000}"/>
    <cellStyle name="Normal 18 3" xfId="458" xr:uid="{00000000-0005-0000-0000-000080010000}"/>
    <cellStyle name="Normal 19" xfId="99" xr:uid="{00000000-0005-0000-0000-000081010000}"/>
    <cellStyle name="Normal 19 2" xfId="293" xr:uid="{00000000-0005-0000-0000-000082010000}"/>
    <cellStyle name="Normal 19 3" xfId="462" xr:uid="{00000000-0005-0000-0000-000083010000}"/>
    <cellStyle name="Normal 2" xfId="4" xr:uid="{00000000-0005-0000-0000-000084010000}"/>
    <cellStyle name="Normal 2 2" xfId="5" xr:uid="{00000000-0005-0000-0000-000085010000}"/>
    <cellStyle name="Normal 20" xfId="103" xr:uid="{00000000-0005-0000-0000-000086010000}"/>
    <cellStyle name="Normal 20 2" xfId="297" xr:uid="{00000000-0005-0000-0000-000087010000}"/>
    <cellStyle name="Normal 20 3" xfId="466" xr:uid="{00000000-0005-0000-0000-000088010000}"/>
    <cellStyle name="Normal 21" xfId="107" xr:uid="{00000000-0005-0000-0000-000089010000}"/>
    <cellStyle name="Normal 21 2" xfId="301" xr:uid="{00000000-0005-0000-0000-00008A010000}"/>
    <cellStyle name="Normal 21 3" xfId="470" xr:uid="{00000000-0005-0000-0000-00008B010000}"/>
    <cellStyle name="Normal 22" xfId="111" xr:uid="{00000000-0005-0000-0000-00008C010000}"/>
    <cellStyle name="Normal 22 2" xfId="305" xr:uid="{00000000-0005-0000-0000-00008D010000}"/>
    <cellStyle name="Normal 22 3" xfId="474" xr:uid="{00000000-0005-0000-0000-00008E010000}"/>
    <cellStyle name="Normal 23" xfId="155" xr:uid="{00000000-0005-0000-0000-00008F010000}"/>
    <cellStyle name="Normal 23 2" xfId="328" xr:uid="{00000000-0005-0000-0000-000090010000}"/>
    <cellStyle name="Normal 23 3" xfId="498" xr:uid="{00000000-0005-0000-0000-000091010000}"/>
    <cellStyle name="Normal 24" xfId="170" xr:uid="{00000000-0005-0000-0000-000092010000}"/>
    <cellStyle name="Normal 24 2" xfId="340" xr:uid="{00000000-0005-0000-0000-000093010000}"/>
    <cellStyle name="Normal 24 3" xfId="510" xr:uid="{00000000-0005-0000-0000-000094010000}"/>
    <cellStyle name="Normal 25" xfId="174" xr:uid="{00000000-0005-0000-0000-000095010000}"/>
    <cellStyle name="Normal 25 2" xfId="344" xr:uid="{00000000-0005-0000-0000-000096010000}"/>
    <cellStyle name="Normal 25 3" xfId="514" xr:uid="{00000000-0005-0000-0000-000097010000}"/>
    <cellStyle name="Normal 26" xfId="178" xr:uid="{00000000-0005-0000-0000-000098010000}"/>
    <cellStyle name="Normal 26 2" xfId="348" xr:uid="{00000000-0005-0000-0000-000099010000}"/>
    <cellStyle name="Normal 26 3" xfId="518" xr:uid="{00000000-0005-0000-0000-00009A010000}"/>
    <cellStyle name="Normal 27" xfId="182" xr:uid="{00000000-0005-0000-0000-00009B010000}"/>
    <cellStyle name="Normal 27 2" xfId="352" xr:uid="{00000000-0005-0000-0000-00009C010000}"/>
    <cellStyle name="Normal 27 3" xfId="522" xr:uid="{00000000-0005-0000-0000-00009D010000}"/>
    <cellStyle name="Normal 28" xfId="186" xr:uid="{00000000-0005-0000-0000-00009E010000}"/>
    <cellStyle name="Normal 28 2" xfId="356" xr:uid="{00000000-0005-0000-0000-00009F010000}"/>
    <cellStyle name="Normal 28 3" xfId="526" xr:uid="{00000000-0005-0000-0000-0000A0010000}"/>
    <cellStyle name="Normal 29" xfId="190" xr:uid="{00000000-0005-0000-0000-0000A1010000}"/>
    <cellStyle name="Normal 29 2" xfId="360" xr:uid="{00000000-0005-0000-0000-0000A2010000}"/>
    <cellStyle name="Normal 3" xfId="3" xr:uid="{00000000-0005-0000-0000-0000A3010000}"/>
    <cellStyle name="Normal 30" xfId="193" xr:uid="{00000000-0005-0000-0000-0000A4010000}"/>
    <cellStyle name="Normal 30 2" xfId="361" xr:uid="{00000000-0005-0000-0000-0000A5010000}"/>
    <cellStyle name="Normal 30 3" xfId="530" xr:uid="{00000000-0005-0000-0000-0000A6010000}"/>
    <cellStyle name="Normal 31" xfId="197" xr:uid="{00000000-0005-0000-0000-0000A7010000}"/>
    <cellStyle name="Normal 31 2" xfId="365" xr:uid="{00000000-0005-0000-0000-0000A8010000}"/>
    <cellStyle name="Normal 31 3" xfId="534" xr:uid="{00000000-0005-0000-0000-0000A9010000}"/>
    <cellStyle name="Normal 32" xfId="201" xr:uid="{00000000-0005-0000-0000-0000AA010000}"/>
    <cellStyle name="Normal 32 2" xfId="369" xr:uid="{00000000-0005-0000-0000-0000AB010000}"/>
    <cellStyle name="Normal 32 3" xfId="538" xr:uid="{00000000-0005-0000-0000-0000AC010000}"/>
    <cellStyle name="Normal 32 4" xfId="552" xr:uid="{00000000-0005-0000-0000-0000AD010000}"/>
    <cellStyle name="Normal 33" xfId="556" xr:uid="{00000000-0005-0000-0000-0000AE010000}"/>
    <cellStyle name="Normal 34" xfId="560" xr:uid="{00000000-0005-0000-0000-0000AF010000}"/>
    <cellStyle name="Normal 35" xfId="564" xr:uid="{00000000-0005-0000-0000-0000B0010000}"/>
    <cellStyle name="Normal 36" xfId="568" xr:uid="{F9AB1D9F-8D56-4910-882A-05EA33E09718}"/>
    <cellStyle name="Normal 37" xfId="573" xr:uid="{A2C38DB8-27A0-4D8D-8949-1D0F92DA96A2}"/>
    <cellStyle name="Normal 4" xfId="10" xr:uid="{00000000-0005-0000-0000-0000B1010000}"/>
    <cellStyle name="Normal 4 2" xfId="26" xr:uid="{00000000-0005-0000-0000-0000B2010000}"/>
    <cellStyle name="Normal 4 3" xfId="59" xr:uid="{00000000-0005-0000-0000-0000B3010000}"/>
    <cellStyle name="Normal 4 3 2" xfId="253" xr:uid="{00000000-0005-0000-0000-0000B4010000}"/>
    <cellStyle name="Normal 4 3 3" xfId="422" xr:uid="{00000000-0005-0000-0000-0000B5010000}"/>
    <cellStyle name="Normal 4 4" xfId="207" xr:uid="{00000000-0005-0000-0000-0000B6010000}"/>
    <cellStyle name="Normal 4 5" xfId="376" xr:uid="{00000000-0005-0000-0000-0000B7010000}"/>
    <cellStyle name="Normal 5" xfId="12" xr:uid="{00000000-0005-0000-0000-0000B8010000}"/>
    <cellStyle name="Normal 5 2" xfId="61" xr:uid="{00000000-0005-0000-0000-0000B9010000}"/>
    <cellStyle name="Normal 5 2 2" xfId="255" xr:uid="{00000000-0005-0000-0000-0000BA010000}"/>
    <cellStyle name="Normal 5 2 3" xfId="424" xr:uid="{00000000-0005-0000-0000-0000BB010000}"/>
    <cellStyle name="Normal 5 3" xfId="209" xr:uid="{00000000-0005-0000-0000-0000BC010000}"/>
    <cellStyle name="Normal 5 4" xfId="378" xr:uid="{00000000-0005-0000-0000-0000BD010000}"/>
    <cellStyle name="Normal 6" xfId="16" xr:uid="{00000000-0005-0000-0000-0000BE010000}"/>
    <cellStyle name="Normal 7" xfId="23" xr:uid="{00000000-0005-0000-0000-0000BF010000}"/>
    <cellStyle name="Normal 7 2" xfId="71" xr:uid="{00000000-0005-0000-0000-0000C0010000}"/>
    <cellStyle name="Normal 7 2 2" xfId="265" xr:uid="{00000000-0005-0000-0000-0000C1010000}"/>
    <cellStyle name="Normal 7 2 3" xfId="434" xr:uid="{00000000-0005-0000-0000-0000C2010000}"/>
    <cellStyle name="Normal 7 3" xfId="219" xr:uid="{00000000-0005-0000-0000-0000C3010000}"/>
    <cellStyle name="Normal 7 4" xfId="388" xr:uid="{00000000-0005-0000-0000-0000C4010000}"/>
    <cellStyle name="Normal 8" xfId="25" xr:uid="{00000000-0005-0000-0000-0000C5010000}"/>
    <cellStyle name="Normal 8 2" xfId="73" xr:uid="{00000000-0005-0000-0000-0000C6010000}"/>
    <cellStyle name="Normal 8 2 2" xfId="267" xr:uid="{00000000-0005-0000-0000-0000C7010000}"/>
    <cellStyle name="Normal 8 2 3" xfId="436" xr:uid="{00000000-0005-0000-0000-0000C8010000}"/>
    <cellStyle name="Normal 8 3" xfId="221" xr:uid="{00000000-0005-0000-0000-0000C9010000}"/>
    <cellStyle name="Normal 8 4" xfId="390" xr:uid="{00000000-0005-0000-0000-0000CA010000}"/>
    <cellStyle name="Normal 9" xfId="27" xr:uid="{00000000-0005-0000-0000-0000CB010000}"/>
    <cellStyle name="Normal 9 2" xfId="74" xr:uid="{00000000-0005-0000-0000-0000CC010000}"/>
    <cellStyle name="Normal 9 2 2" xfId="268" xr:uid="{00000000-0005-0000-0000-0000CD010000}"/>
    <cellStyle name="Normal 9 2 3" xfId="437" xr:uid="{00000000-0005-0000-0000-0000CE010000}"/>
    <cellStyle name="Normal 9 3" xfId="222" xr:uid="{00000000-0005-0000-0000-0000CF010000}"/>
    <cellStyle name="Normal 9 4" xfId="391" xr:uid="{00000000-0005-0000-0000-0000D0010000}"/>
    <cellStyle name="Notas 2" xfId="166" xr:uid="{00000000-0005-0000-0000-0000D1010000}"/>
    <cellStyle name="Notas 2 2" xfId="336" xr:uid="{00000000-0005-0000-0000-0000D2010000}"/>
    <cellStyle name="Notas 2 3" xfId="506" xr:uid="{00000000-0005-0000-0000-0000D3010000}"/>
    <cellStyle name="Porcentaje" xfId="2" builtinId="5"/>
    <cellStyle name="Porcentaje 10" xfId="50" xr:uid="{00000000-0005-0000-0000-0000D5010000}"/>
    <cellStyle name="Porcentaje 10 2" xfId="245" xr:uid="{00000000-0005-0000-0000-0000D6010000}"/>
    <cellStyle name="Porcentaje 10 3" xfId="414" xr:uid="{00000000-0005-0000-0000-0000D7010000}"/>
    <cellStyle name="Porcentaje 11" xfId="56" xr:uid="{00000000-0005-0000-0000-0000D8010000}"/>
    <cellStyle name="Porcentaje 11 2" xfId="250" xr:uid="{00000000-0005-0000-0000-0000D9010000}"/>
    <cellStyle name="Porcentaje 11 3" xfId="419" xr:uid="{00000000-0005-0000-0000-0000DA010000}"/>
    <cellStyle name="Porcentaje 12" xfId="94" xr:uid="{00000000-0005-0000-0000-0000DB010000}"/>
    <cellStyle name="Porcentaje 12 2" xfId="288" xr:uid="{00000000-0005-0000-0000-0000DC010000}"/>
    <cellStyle name="Porcentaje 12 3" xfId="457" xr:uid="{00000000-0005-0000-0000-0000DD010000}"/>
    <cellStyle name="Porcentaje 13" xfId="98" xr:uid="{00000000-0005-0000-0000-0000DE010000}"/>
    <cellStyle name="Porcentaje 13 2" xfId="292" xr:uid="{00000000-0005-0000-0000-0000DF010000}"/>
    <cellStyle name="Porcentaje 13 3" xfId="461" xr:uid="{00000000-0005-0000-0000-0000E0010000}"/>
    <cellStyle name="Porcentaje 14" xfId="102" xr:uid="{00000000-0005-0000-0000-0000E1010000}"/>
    <cellStyle name="Porcentaje 14 2" xfId="296" xr:uid="{00000000-0005-0000-0000-0000E2010000}"/>
    <cellStyle name="Porcentaje 14 3" xfId="465" xr:uid="{00000000-0005-0000-0000-0000E3010000}"/>
    <cellStyle name="Porcentaje 15" xfId="106" xr:uid="{00000000-0005-0000-0000-0000E4010000}"/>
    <cellStyle name="Porcentaje 15 2" xfId="300" xr:uid="{00000000-0005-0000-0000-0000E5010000}"/>
    <cellStyle name="Porcentaje 15 3" xfId="469" xr:uid="{00000000-0005-0000-0000-0000E6010000}"/>
    <cellStyle name="Porcentaje 16" xfId="110" xr:uid="{00000000-0005-0000-0000-0000E7010000}"/>
    <cellStyle name="Porcentaje 16 2" xfId="304" xr:uid="{00000000-0005-0000-0000-0000E8010000}"/>
    <cellStyle name="Porcentaje 16 3" xfId="473" xr:uid="{00000000-0005-0000-0000-0000E9010000}"/>
    <cellStyle name="Porcentaje 17" xfId="114" xr:uid="{00000000-0005-0000-0000-0000EA010000}"/>
    <cellStyle name="Porcentaje 17 2" xfId="308" xr:uid="{00000000-0005-0000-0000-0000EB010000}"/>
    <cellStyle name="Porcentaje 17 3" xfId="477" xr:uid="{00000000-0005-0000-0000-0000EC010000}"/>
    <cellStyle name="Porcentaje 17 4" xfId="551" xr:uid="{00000000-0005-0000-0000-0000ED010000}"/>
    <cellStyle name="Porcentaje 18" xfId="173" xr:uid="{00000000-0005-0000-0000-0000EE010000}"/>
    <cellStyle name="Porcentaje 18 2" xfId="343" xr:uid="{00000000-0005-0000-0000-0000EF010000}"/>
    <cellStyle name="Porcentaje 18 3" xfId="513" xr:uid="{00000000-0005-0000-0000-0000F0010000}"/>
    <cellStyle name="Porcentaje 19" xfId="177" xr:uid="{00000000-0005-0000-0000-0000F1010000}"/>
    <cellStyle name="Porcentaje 19 2" xfId="347" xr:uid="{00000000-0005-0000-0000-0000F2010000}"/>
    <cellStyle name="Porcentaje 19 3" xfId="517" xr:uid="{00000000-0005-0000-0000-0000F3010000}"/>
    <cellStyle name="Porcentaje 2" xfId="6" xr:uid="{00000000-0005-0000-0000-0000F4010000}"/>
    <cellStyle name="Porcentaje 2 2" xfId="58" xr:uid="{00000000-0005-0000-0000-0000F5010000}"/>
    <cellStyle name="Porcentaje 2 2 2" xfId="252" xr:uid="{00000000-0005-0000-0000-0000F6010000}"/>
    <cellStyle name="Porcentaje 2 2 3" xfId="421" xr:uid="{00000000-0005-0000-0000-0000F7010000}"/>
    <cellStyle name="Porcentaje 2 3" xfId="164" xr:uid="{00000000-0005-0000-0000-0000F8010000}"/>
    <cellStyle name="Porcentaje 2 4" xfId="206" xr:uid="{00000000-0005-0000-0000-0000F9010000}"/>
    <cellStyle name="Porcentaje 2 5" xfId="375" xr:uid="{00000000-0005-0000-0000-0000FA010000}"/>
    <cellStyle name="Porcentaje 2 6" xfId="576" xr:uid="{611D56AF-1908-42F9-AAD9-A85739C916C9}"/>
    <cellStyle name="Porcentaje 20" xfId="181" xr:uid="{00000000-0005-0000-0000-0000FB010000}"/>
    <cellStyle name="Porcentaje 20 2" xfId="351" xr:uid="{00000000-0005-0000-0000-0000FC010000}"/>
    <cellStyle name="Porcentaje 20 3" xfId="521" xr:uid="{00000000-0005-0000-0000-0000FD010000}"/>
    <cellStyle name="Porcentaje 21" xfId="185" xr:uid="{00000000-0005-0000-0000-0000FE010000}"/>
    <cellStyle name="Porcentaje 21 2" xfId="355" xr:uid="{00000000-0005-0000-0000-0000FF010000}"/>
    <cellStyle name="Porcentaje 21 3" xfId="525" xr:uid="{00000000-0005-0000-0000-000000020000}"/>
    <cellStyle name="Porcentaje 22" xfId="189" xr:uid="{00000000-0005-0000-0000-000001020000}"/>
    <cellStyle name="Porcentaje 22 2" xfId="359" xr:uid="{00000000-0005-0000-0000-000002020000}"/>
    <cellStyle name="Porcentaje 22 3" xfId="529" xr:uid="{00000000-0005-0000-0000-000003020000}"/>
    <cellStyle name="Porcentaje 23" xfId="196" xr:uid="{00000000-0005-0000-0000-000004020000}"/>
    <cellStyle name="Porcentaje 23 2" xfId="364" xr:uid="{00000000-0005-0000-0000-000005020000}"/>
    <cellStyle name="Porcentaje 23 3" xfId="533" xr:uid="{00000000-0005-0000-0000-000006020000}"/>
    <cellStyle name="Porcentaje 24" xfId="200" xr:uid="{00000000-0005-0000-0000-000007020000}"/>
    <cellStyle name="Porcentaje 24 2" xfId="368" xr:uid="{00000000-0005-0000-0000-000008020000}"/>
    <cellStyle name="Porcentaje 24 3" xfId="537" xr:uid="{00000000-0005-0000-0000-000009020000}"/>
    <cellStyle name="Porcentaje 25" xfId="204" xr:uid="{00000000-0005-0000-0000-00000A020000}"/>
    <cellStyle name="Porcentaje 25 2" xfId="372" xr:uid="{00000000-0005-0000-0000-00000B020000}"/>
    <cellStyle name="Porcentaje 25 3" xfId="541" xr:uid="{00000000-0005-0000-0000-00000C020000}"/>
    <cellStyle name="Porcentaje 25 4" xfId="555" xr:uid="{00000000-0005-0000-0000-00000D020000}"/>
    <cellStyle name="Porcentaje 26" xfId="559" xr:uid="{00000000-0005-0000-0000-00000E020000}"/>
    <cellStyle name="Porcentaje 27" xfId="563" xr:uid="{00000000-0005-0000-0000-00000F020000}"/>
    <cellStyle name="Porcentaje 28" xfId="567" xr:uid="{00000000-0005-0000-0000-000010020000}"/>
    <cellStyle name="Porcentaje 29" xfId="574" xr:uid="{A64D9156-FF52-43E9-8A58-688D49EDDB64}"/>
    <cellStyle name="Porcentaje 3" xfId="8" xr:uid="{00000000-0005-0000-0000-000011020000}"/>
    <cellStyle name="Porcentaje 4" xfId="13" xr:uid="{00000000-0005-0000-0000-000012020000}"/>
    <cellStyle name="Porcentaje 4 2" xfId="62" xr:uid="{00000000-0005-0000-0000-000013020000}"/>
    <cellStyle name="Porcentaje 4 2 2" xfId="256" xr:uid="{00000000-0005-0000-0000-000014020000}"/>
    <cellStyle name="Porcentaje 4 2 3" xfId="425" xr:uid="{00000000-0005-0000-0000-000015020000}"/>
    <cellStyle name="Porcentaje 4 3" xfId="210" xr:uid="{00000000-0005-0000-0000-000016020000}"/>
    <cellStyle name="Porcentaje 4 4" xfId="379" xr:uid="{00000000-0005-0000-0000-000017020000}"/>
    <cellStyle name="Porcentaje 5" xfId="30" xr:uid="{00000000-0005-0000-0000-000018020000}"/>
    <cellStyle name="Porcentaje 5 2" xfId="77" xr:uid="{00000000-0005-0000-0000-000019020000}"/>
    <cellStyle name="Porcentaje 5 2 2" xfId="271" xr:uid="{00000000-0005-0000-0000-00001A020000}"/>
    <cellStyle name="Porcentaje 5 2 3" xfId="440" xr:uid="{00000000-0005-0000-0000-00001B020000}"/>
    <cellStyle name="Porcentaje 5 3" xfId="225" xr:uid="{00000000-0005-0000-0000-00001C020000}"/>
    <cellStyle name="Porcentaje 5 4" xfId="394" xr:uid="{00000000-0005-0000-0000-00001D020000}"/>
    <cellStyle name="Porcentaje 6" xfId="34" xr:uid="{00000000-0005-0000-0000-00001E020000}"/>
    <cellStyle name="Porcentaje 6 2" xfId="81" xr:uid="{00000000-0005-0000-0000-00001F020000}"/>
    <cellStyle name="Porcentaje 6 2 2" xfId="275" xr:uid="{00000000-0005-0000-0000-000020020000}"/>
    <cellStyle name="Porcentaje 6 2 3" xfId="444" xr:uid="{00000000-0005-0000-0000-000021020000}"/>
    <cellStyle name="Porcentaje 6 3" xfId="229" xr:uid="{00000000-0005-0000-0000-000022020000}"/>
    <cellStyle name="Porcentaje 6 4" xfId="398" xr:uid="{00000000-0005-0000-0000-000023020000}"/>
    <cellStyle name="Porcentaje 6 5" xfId="549" xr:uid="{00000000-0005-0000-0000-000024020000}"/>
    <cellStyle name="Porcentaje 7" xfId="38" xr:uid="{00000000-0005-0000-0000-000025020000}"/>
    <cellStyle name="Porcentaje 7 2" xfId="85" xr:uid="{00000000-0005-0000-0000-000026020000}"/>
    <cellStyle name="Porcentaje 7 2 2" xfId="279" xr:uid="{00000000-0005-0000-0000-000027020000}"/>
    <cellStyle name="Porcentaje 7 2 3" xfId="448" xr:uid="{00000000-0005-0000-0000-000028020000}"/>
    <cellStyle name="Porcentaje 7 3" xfId="233" xr:uid="{00000000-0005-0000-0000-000029020000}"/>
    <cellStyle name="Porcentaje 7 4" xfId="402" xr:uid="{00000000-0005-0000-0000-00002A020000}"/>
    <cellStyle name="Porcentaje 8" xfId="42" xr:uid="{00000000-0005-0000-0000-00002B020000}"/>
    <cellStyle name="Porcentaje 8 2" xfId="237" xr:uid="{00000000-0005-0000-0000-00002C020000}"/>
    <cellStyle name="Porcentaje 8 3" xfId="406" xr:uid="{00000000-0005-0000-0000-00002D020000}"/>
    <cellStyle name="Porcentaje 9" xfId="46" xr:uid="{00000000-0005-0000-0000-00002E020000}"/>
    <cellStyle name="Porcentaje 9 2" xfId="241" xr:uid="{00000000-0005-0000-0000-00002F020000}"/>
    <cellStyle name="Porcentaje 9 3" xfId="410" xr:uid="{00000000-0005-0000-0000-000030020000}"/>
    <cellStyle name="Porcentual 2" xfId="7" xr:uid="{00000000-0005-0000-0000-000031020000}"/>
    <cellStyle name="Salida" xfId="124" builtinId="21" customBuiltin="1"/>
    <cellStyle name="Texto de advertencia" xfId="128" builtinId="11" customBuiltin="1"/>
    <cellStyle name="Texto explicativo" xfId="129" builtinId="53" customBuiltin="1"/>
    <cellStyle name="Título" xfId="115" builtinId="15" customBuiltin="1"/>
    <cellStyle name="Título 2" xfId="117" builtinId="17" customBuiltin="1"/>
    <cellStyle name="Título 3" xfId="118" builtinId="18" customBuiltin="1"/>
    <cellStyle name="Total" xfId="130" builtinId="25" customBuiltin="1"/>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topLeftCell="A4" workbookViewId="0">
      <selection activeCell="Q10" sqref="Q10"/>
    </sheetView>
  </sheetViews>
  <sheetFormatPr baseColWidth="10" defaultRowHeight="15" x14ac:dyDescent="0.25"/>
  <cols>
    <col min="1" max="1" width="13.42578125" style="605" customWidth="1"/>
    <col min="2" max="2" width="27" style="605" customWidth="1"/>
    <col min="3" max="3" width="21.5703125" style="605" customWidth="1"/>
    <col min="4" max="11" width="5.42578125" style="605" customWidth="1"/>
    <col min="12" max="12" width="7" style="605" customWidth="1"/>
    <col min="13" max="13" width="9.5703125" style="605" customWidth="1"/>
    <col min="14" max="14" width="8" style="605" customWidth="1"/>
    <col min="15" max="15" width="9.5703125" style="605" customWidth="1"/>
    <col min="16" max="16" width="27.5703125" style="605" customWidth="1"/>
    <col min="17" max="19" width="18.85546875" style="605" customWidth="1"/>
    <col min="20" max="20" width="18.85546875" style="614" customWidth="1"/>
    <col min="21" max="23" width="18.85546875" style="605" customWidth="1"/>
    <col min="24" max="25" width="18.85546875" style="614" customWidth="1"/>
    <col min="26" max="27" width="18.85546875" style="605" customWidth="1"/>
    <col min="28" max="28" width="0" style="605" hidden="1" customWidth="1"/>
    <col min="29" max="29" width="6.42578125" style="605" customWidth="1"/>
    <col min="30" max="16384" width="11.42578125" style="605"/>
  </cols>
  <sheetData>
    <row r="1" spans="1:27" x14ac:dyDescent="0.25">
      <c r="A1" s="602" t="s">
        <v>0</v>
      </c>
      <c r="B1" s="602">
        <v>2025</v>
      </c>
      <c r="C1" s="603" t="s">
        <v>1</v>
      </c>
      <c r="D1" s="603" t="s">
        <v>1</v>
      </c>
      <c r="E1" s="603" t="s">
        <v>1</v>
      </c>
      <c r="F1" s="603" t="s">
        <v>1</v>
      </c>
      <c r="G1" s="603" t="s">
        <v>1</v>
      </c>
      <c r="H1" s="603" t="s">
        <v>1</v>
      </c>
      <c r="I1" s="603" t="s">
        <v>1</v>
      </c>
      <c r="J1" s="603" t="s">
        <v>1</v>
      </c>
      <c r="K1" s="603" t="s">
        <v>1</v>
      </c>
      <c r="L1" s="603" t="s">
        <v>1</v>
      </c>
      <c r="M1" s="603" t="s">
        <v>1</v>
      </c>
      <c r="N1" s="603" t="s">
        <v>1</v>
      </c>
      <c r="O1" s="603" t="s">
        <v>1</v>
      </c>
      <c r="P1" s="603" t="s">
        <v>1</v>
      </c>
      <c r="Q1" s="603" t="s">
        <v>1</v>
      </c>
      <c r="R1" s="603" t="s">
        <v>1</v>
      </c>
      <c r="S1" s="603" t="s">
        <v>1</v>
      </c>
      <c r="T1" s="604" t="s">
        <v>1</v>
      </c>
      <c r="U1" s="603" t="s">
        <v>1</v>
      </c>
      <c r="V1" s="603" t="s">
        <v>1</v>
      </c>
      <c r="W1" s="603" t="s">
        <v>1</v>
      </c>
      <c r="X1" s="604" t="s">
        <v>1</v>
      </c>
      <c r="Y1" s="604" t="s">
        <v>1</v>
      </c>
      <c r="Z1" s="603" t="s">
        <v>1</v>
      </c>
      <c r="AA1" s="603" t="s">
        <v>1</v>
      </c>
    </row>
    <row r="2" spans="1:27" x14ac:dyDescent="0.25">
      <c r="A2" s="602" t="s">
        <v>2</v>
      </c>
      <c r="B2" s="602" t="s">
        <v>3</v>
      </c>
      <c r="C2" s="603" t="s">
        <v>1</v>
      </c>
      <c r="D2" s="603" t="s">
        <v>1</v>
      </c>
      <c r="E2" s="603" t="s">
        <v>1</v>
      </c>
      <c r="F2" s="603" t="s">
        <v>1</v>
      </c>
      <c r="G2" s="603" t="s">
        <v>1</v>
      </c>
      <c r="H2" s="603" t="s">
        <v>1</v>
      </c>
      <c r="I2" s="603" t="s">
        <v>1</v>
      </c>
      <c r="J2" s="603" t="s">
        <v>1</v>
      </c>
      <c r="K2" s="603" t="s">
        <v>1</v>
      </c>
      <c r="L2" s="603" t="s">
        <v>1</v>
      </c>
      <c r="M2" s="603" t="s">
        <v>1</v>
      </c>
      <c r="N2" s="603" t="s">
        <v>1</v>
      </c>
      <c r="O2" s="603" t="s">
        <v>1</v>
      </c>
      <c r="P2" s="603" t="s">
        <v>1</v>
      </c>
      <c r="Q2" s="603" t="s">
        <v>1</v>
      </c>
      <c r="R2" s="603" t="s">
        <v>1</v>
      </c>
      <c r="S2" s="603" t="s">
        <v>1</v>
      </c>
      <c r="T2" s="604" t="s">
        <v>1</v>
      </c>
      <c r="U2" s="603" t="s">
        <v>1</v>
      </c>
      <c r="V2" s="603" t="s">
        <v>1</v>
      </c>
      <c r="W2" s="603" t="s">
        <v>1</v>
      </c>
      <c r="X2" s="604" t="s">
        <v>1</v>
      </c>
      <c r="Y2" s="604" t="s">
        <v>1</v>
      </c>
      <c r="Z2" s="603" t="s">
        <v>1</v>
      </c>
      <c r="AA2" s="603" t="s">
        <v>1</v>
      </c>
    </row>
    <row r="3" spans="1:27" x14ac:dyDescent="0.25">
      <c r="A3" s="602" t="s">
        <v>4</v>
      </c>
      <c r="B3" s="602" t="s">
        <v>220</v>
      </c>
      <c r="C3" s="603" t="s">
        <v>1</v>
      </c>
      <c r="D3" s="603" t="s">
        <v>1</v>
      </c>
      <c r="E3" s="603" t="s">
        <v>1</v>
      </c>
      <c r="F3" s="603" t="s">
        <v>1</v>
      </c>
      <c r="G3" s="603" t="s">
        <v>1</v>
      </c>
      <c r="H3" s="603" t="s">
        <v>1</v>
      </c>
      <c r="I3" s="603" t="s">
        <v>1</v>
      </c>
      <c r="J3" s="603" t="s">
        <v>1</v>
      </c>
      <c r="K3" s="603" t="s">
        <v>1</v>
      </c>
      <c r="L3" s="603" t="s">
        <v>1</v>
      </c>
      <c r="M3" s="603" t="s">
        <v>1</v>
      </c>
      <c r="N3" s="603" t="s">
        <v>1</v>
      </c>
      <c r="O3" s="603" t="s">
        <v>1</v>
      </c>
      <c r="P3" s="603" t="s">
        <v>1</v>
      </c>
      <c r="Q3" s="603" t="s">
        <v>1</v>
      </c>
      <c r="R3" s="603" t="s">
        <v>1</v>
      </c>
      <c r="S3" s="603" t="s">
        <v>1</v>
      </c>
      <c r="T3" s="604" t="s">
        <v>1</v>
      </c>
      <c r="U3" s="603" t="s">
        <v>1</v>
      </c>
      <c r="V3" s="603" t="s">
        <v>1</v>
      </c>
      <c r="W3" s="603" t="s">
        <v>1</v>
      </c>
      <c r="X3" s="604" t="s">
        <v>1</v>
      </c>
      <c r="Y3" s="604" t="s">
        <v>1</v>
      </c>
      <c r="Z3" s="603" t="s">
        <v>1</v>
      </c>
      <c r="AA3" s="603" t="s">
        <v>1</v>
      </c>
    </row>
    <row r="4" spans="1:27" ht="24" x14ac:dyDescent="0.25">
      <c r="A4" s="602" t="s">
        <v>5</v>
      </c>
      <c r="B4" s="602" t="s">
        <v>6</v>
      </c>
      <c r="C4" s="602" t="s">
        <v>7</v>
      </c>
      <c r="D4" s="602" t="s">
        <v>8</v>
      </c>
      <c r="E4" s="602" t="s">
        <v>9</v>
      </c>
      <c r="F4" s="602" t="s">
        <v>10</v>
      </c>
      <c r="G4" s="602" t="s">
        <v>11</v>
      </c>
      <c r="H4" s="602" t="s">
        <v>12</v>
      </c>
      <c r="I4" s="602" t="s">
        <v>13</v>
      </c>
      <c r="J4" s="602" t="s">
        <v>14</v>
      </c>
      <c r="K4" s="602" t="s">
        <v>15</v>
      </c>
      <c r="L4" s="602" t="s">
        <v>180</v>
      </c>
      <c r="M4" s="602" t="s">
        <v>16</v>
      </c>
      <c r="N4" s="602" t="s">
        <v>17</v>
      </c>
      <c r="O4" s="602" t="s">
        <v>18</v>
      </c>
      <c r="P4" s="602" t="s">
        <v>19</v>
      </c>
      <c r="Q4" s="602" t="s">
        <v>20</v>
      </c>
      <c r="R4" s="602" t="s">
        <v>21</v>
      </c>
      <c r="S4" s="602" t="s">
        <v>22</v>
      </c>
      <c r="T4" s="606" t="s">
        <v>94</v>
      </c>
      <c r="U4" s="602" t="s">
        <v>23</v>
      </c>
      <c r="V4" s="602" t="s">
        <v>24</v>
      </c>
      <c r="W4" s="602" t="s">
        <v>181</v>
      </c>
      <c r="X4" s="606" t="s">
        <v>25</v>
      </c>
      <c r="Y4" s="606" t="s">
        <v>26</v>
      </c>
      <c r="Z4" s="602" t="s">
        <v>27</v>
      </c>
      <c r="AA4" s="602" t="s">
        <v>28</v>
      </c>
    </row>
    <row r="5" spans="1:27" x14ac:dyDescent="0.25">
      <c r="A5" s="607" t="s">
        <v>57</v>
      </c>
      <c r="B5" s="608" t="s">
        <v>58</v>
      </c>
      <c r="C5" s="609" t="s">
        <v>98</v>
      </c>
      <c r="D5" s="607" t="s">
        <v>29</v>
      </c>
      <c r="E5" s="607" t="s">
        <v>182</v>
      </c>
      <c r="F5" s="607" t="s">
        <v>182</v>
      </c>
      <c r="G5" s="607" t="s">
        <v>182</v>
      </c>
      <c r="H5" s="607"/>
      <c r="I5" s="607"/>
      <c r="J5" s="607"/>
      <c r="K5" s="607"/>
      <c r="L5" s="607"/>
      <c r="M5" s="607" t="s">
        <v>30</v>
      </c>
      <c r="N5" s="607" t="s">
        <v>31</v>
      </c>
      <c r="O5" s="607" t="s">
        <v>32</v>
      </c>
      <c r="P5" s="608" t="s">
        <v>99</v>
      </c>
      <c r="Q5" s="601">
        <v>33196500000</v>
      </c>
      <c r="R5" s="601">
        <v>0</v>
      </c>
      <c r="S5" s="601">
        <v>0</v>
      </c>
      <c r="T5" s="610">
        <v>33196500000</v>
      </c>
      <c r="U5" s="601">
        <v>0</v>
      </c>
      <c r="V5" s="601">
        <v>32137043020</v>
      </c>
      <c r="W5" s="601">
        <v>1059456980</v>
      </c>
      <c r="X5" s="610">
        <v>0</v>
      </c>
      <c r="Y5" s="610">
        <v>0</v>
      </c>
      <c r="Z5" s="601">
        <v>0</v>
      </c>
      <c r="AA5" s="601">
        <v>0</v>
      </c>
    </row>
    <row r="6" spans="1:27" ht="22.5" x14ac:dyDescent="0.25">
      <c r="A6" s="607" t="s">
        <v>57</v>
      </c>
      <c r="B6" s="608" t="s">
        <v>58</v>
      </c>
      <c r="C6" s="609" t="s">
        <v>100</v>
      </c>
      <c r="D6" s="607" t="s">
        <v>29</v>
      </c>
      <c r="E6" s="607" t="s">
        <v>182</v>
      </c>
      <c r="F6" s="607" t="s">
        <v>182</v>
      </c>
      <c r="G6" s="607" t="s">
        <v>183</v>
      </c>
      <c r="H6" s="607"/>
      <c r="I6" s="607"/>
      <c r="J6" s="607"/>
      <c r="K6" s="607"/>
      <c r="L6" s="607"/>
      <c r="M6" s="607" t="s">
        <v>30</v>
      </c>
      <c r="N6" s="607" t="s">
        <v>31</v>
      </c>
      <c r="O6" s="607" t="s">
        <v>32</v>
      </c>
      <c r="P6" s="608" t="s">
        <v>101</v>
      </c>
      <c r="Q6" s="601">
        <v>11810400000</v>
      </c>
      <c r="R6" s="601">
        <v>0</v>
      </c>
      <c r="S6" s="601">
        <v>0</v>
      </c>
      <c r="T6" s="610">
        <v>11810400000</v>
      </c>
      <c r="U6" s="601">
        <v>0</v>
      </c>
      <c r="V6" s="601">
        <v>11810399998</v>
      </c>
      <c r="W6" s="601">
        <v>2</v>
      </c>
      <c r="X6" s="610">
        <v>0</v>
      </c>
      <c r="Y6" s="610">
        <v>0</v>
      </c>
      <c r="Z6" s="601">
        <v>0</v>
      </c>
      <c r="AA6" s="601">
        <v>0</v>
      </c>
    </row>
    <row r="7" spans="1:27" ht="33.75" x14ac:dyDescent="0.25">
      <c r="A7" s="607" t="s">
        <v>57</v>
      </c>
      <c r="B7" s="608" t="s">
        <v>58</v>
      </c>
      <c r="C7" s="609" t="s">
        <v>102</v>
      </c>
      <c r="D7" s="607" t="s">
        <v>29</v>
      </c>
      <c r="E7" s="607" t="s">
        <v>182</v>
      </c>
      <c r="F7" s="607" t="s">
        <v>182</v>
      </c>
      <c r="G7" s="607" t="s">
        <v>184</v>
      </c>
      <c r="H7" s="607"/>
      <c r="I7" s="607"/>
      <c r="J7" s="607"/>
      <c r="K7" s="607"/>
      <c r="L7" s="607"/>
      <c r="M7" s="607" t="s">
        <v>30</v>
      </c>
      <c r="N7" s="607" t="s">
        <v>31</v>
      </c>
      <c r="O7" s="607" t="s">
        <v>32</v>
      </c>
      <c r="P7" s="608" t="s">
        <v>103</v>
      </c>
      <c r="Q7" s="601">
        <v>5515500000</v>
      </c>
      <c r="R7" s="601">
        <v>0</v>
      </c>
      <c r="S7" s="601">
        <v>0</v>
      </c>
      <c r="T7" s="610">
        <v>5515500000</v>
      </c>
      <c r="U7" s="601">
        <v>0</v>
      </c>
      <c r="V7" s="601">
        <v>4959705104</v>
      </c>
      <c r="W7" s="601">
        <v>555794896</v>
      </c>
      <c r="X7" s="610">
        <v>0</v>
      </c>
      <c r="Y7" s="610">
        <v>0</v>
      </c>
      <c r="Z7" s="601">
        <v>0</v>
      </c>
      <c r="AA7" s="601">
        <v>0</v>
      </c>
    </row>
    <row r="8" spans="1:27" ht="22.5" x14ac:dyDescent="0.25">
      <c r="A8" s="607" t="s">
        <v>57</v>
      </c>
      <c r="B8" s="608" t="s">
        <v>58</v>
      </c>
      <c r="C8" s="609" t="s">
        <v>336</v>
      </c>
      <c r="D8" s="607" t="s">
        <v>29</v>
      </c>
      <c r="E8" s="607" t="s">
        <v>183</v>
      </c>
      <c r="F8" s="607"/>
      <c r="G8" s="607"/>
      <c r="H8" s="607"/>
      <c r="I8" s="607"/>
      <c r="J8" s="607"/>
      <c r="K8" s="607"/>
      <c r="L8" s="607"/>
      <c r="M8" s="607" t="s">
        <v>30</v>
      </c>
      <c r="N8" s="607" t="s">
        <v>31</v>
      </c>
      <c r="O8" s="607" t="s">
        <v>32</v>
      </c>
      <c r="P8" s="608" t="s">
        <v>337</v>
      </c>
      <c r="Q8" s="601">
        <v>2503020438</v>
      </c>
      <c r="R8" s="601">
        <v>6275079562</v>
      </c>
      <c r="S8" s="601">
        <v>0</v>
      </c>
      <c r="T8" s="610">
        <v>8778100000</v>
      </c>
      <c r="U8" s="601">
        <v>0</v>
      </c>
      <c r="V8" s="601">
        <v>7315063159.5100002</v>
      </c>
      <c r="W8" s="601">
        <v>1463036840.49</v>
      </c>
      <c r="X8" s="610">
        <v>3040893780.5100002</v>
      </c>
      <c r="Y8" s="610">
        <v>0</v>
      </c>
      <c r="Z8" s="601">
        <v>0</v>
      </c>
      <c r="AA8" s="601">
        <v>0</v>
      </c>
    </row>
    <row r="9" spans="1:27" ht="33.75" x14ac:dyDescent="0.25">
      <c r="A9" s="607" t="s">
        <v>57</v>
      </c>
      <c r="B9" s="608" t="s">
        <v>58</v>
      </c>
      <c r="C9" s="609" t="s">
        <v>113</v>
      </c>
      <c r="D9" s="607" t="s">
        <v>29</v>
      </c>
      <c r="E9" s="607" t="s">
        <v>184</v>
      </c>
      <c r="F9" s="607" t="s">
        <v>184</v>
      </c>
      <c r="G9" s="607" t="s">
        <v>182</v>
      </c>
      <c r="H9" s="607" t="s">
        <v>187</v>
      </c>
      <c r="I9" s="607"/>
      <c r="J9" s="607"/>
      <c r="K9" s="607"/>
      <c r="L9" s="607"/>
      <c r="M9" s="607" t="s">
        <v>30</v>
      </c>
      <c r="N9" s="607" t="s">
        <v>31</v>
      </c>
      <c r="O9" s="607" t="s">
        <v>32</v>
      </c>
      <c r="P9" s="608" t="s">
        <v>342</v>
      </c>
      <c r="Q9" s="601">
        <v>15000000000</v>
      </c>
      <c r="R9" s="601">
        <v>0</v>
      </c>
      <c r="S9" s="601">
        <v>0</v>
      </c>
      <c r="T9" s="610">
        <v>15000000000</v>
      </c>
      <c r="U9" s="601">
        <v>0</v>
      </c>
      <c r="V9" s="601">
        <v>13525192300</v>
      </c>
      <c r="W9" s="601">
        <v>1474807700</v>
      </c>
      <c r="X9" s="610">
        <v>756841867</v>
      </c>
      <c r="Y9" s="610">
        <v>0</v>
      </c>
      <c r="Z9" s="601">
        <v>0</v>
      </c>
      <c r="AA9" s="601">
        <v>0</v>
      </c>
    </row>
    <row r="10" spans="1:27" ht="56.25" x14ac:dyDescent="0.25">
      <c r="A10" s="607" t="s">
        <v>57</v>
      </c>
      <c r="B10" s="608" t="s">
        <v>58</v>
      </c>
      <c r="C10" s="609" t="s">
        <v>297</v>
      </c>
      <c r="D10" s="607" t="s">
        <v>29</v>
      </c>
      <c r="E10" s="607" t="s">
        <v>184</v>
      </c>
      <c r="F10" s="607" t="s">
        <v>184</v>
      </c>
      <c r="G10" s="607" t="s">
        <v>182</v>
      </c>
      <c r="H10" s="607" t="s">
        <v>298</v>
      </c>
      <c r="I10" s="607"/>
      <c r="J10" s="607"/>
      <c r="K10" s="607"/>
      <c r="L10" s="607"/>
      <c r="M10" s="607" t="s">
        <v>30</v>
      </c>
      <c r="N10" s="607" t="s">
        <v>31</v>
      </c>
      <c r="O10" s="607" t="s">
        <v>32</v>
      </c>
      <c r="P10" s="608" t="s">
        <v>299</v>
      </c>
      <c r="Q10" s="601">
        <v>2619300000</v>
      </c>
      <c r="R10" s="601">
        <v>0</v>
      </c>
      <c r="S10" s="601">
        <v>0</v>
      </c>
      <c r="T10" s="610">
        <v>2619300000</v>
      </c>
      <c r="U10" s="601">
        <v>0</v>
      </c>
      <c r="V10" s="601">
        <v>2619300000</v>
      </c>
      <c r="W10" s="601">
        <v>0</v>
      </c>
      <c r="X10" s="610">
        <v>0</v>
      </c>
      <c r="Y10" s="610">
        <v>0</v>
      </c>
      <c r="Z10" s="601">
        <v>0</v>
      </c>
      <c r="AA10" s="601">
        <v>0</v>
      </c>
    </row>
    <row r="11" spans="1:27" ht="33.75" x14ac:dyDescent="0.25">
      <c r="A11" s="607" t="s">
        <v>57</v>
      </c>
      <c r="B11" s="608" t="s">
        <v>58</v>
      </c>
      <c r="C11" s="609" t="s">
        <v>116</v>
      </c>
      <c r="D11" s="607" t="s">
        <v>29</v>
      </c>
      <c r="E11" s="607" t="s">
        <v>184</v>
      </c>
      <c r="F11" s="607" t="s">
        <v>184</v>
      </c>
      <c r="G11" s="607" t="s">
        <v>183</v>
      </c>
      <c r="H11" s="607" t="s">
        <v>188</v>
      </c>
      <c r="I11" s="607"/>
      <c r="J11" s="607"/>
      <c r="K11" s="607"/>
      <c r="L11" s="607"/>
      <c r="M11" s="607" t="s">
        <v>30</v>
      </c>
      <c r="N11" s="607" t="s">
        <v>31</v>
      </c>
      <c r="O11" s="607" t="s">
        <v>32</v>
      </c>
      <c r="P11" s="608" t="s">
        <v>117</v>
      </c>
      <c r="Q11" s="601">
        <v>7221500000</v>
      </c>
      <c r="R11" s="601">
        <v>0</v>
      </c>
      <c r="S11" s="601">
        <v>0</v>
      </c>
      <c r="T11" s="610">
        <v>7221500000</v>
      </c>
      <c r="U11" s="601">
        <v>0</v>
      </c>
      <c r="V11" s="601">
        <v>0</v>
      </c>
      <c r="W11" s="601">
        <v>7221500000</v>
      </c>
      <c r="X11" s="610">
        <v>0</v>
      </c>
      <c r="Y11" s="610">
        <v>0</v>
      </c>
      <c r="Z11" s="601">
        <v>0</v>
      </c>
      <c r="AA11" s="601">
        <v>0</v>
      </c>
    </row>
    <row r="12" spans="1:27" ht="45" x14ac:dyDescent="0.25">
      <c r="A12" s="607" t="s">
        <v>57</v>
      </c>
      <c r="B12" s="608" t="s">
        <v>58</v>
      </c>
      <c r="C12" s="609" t="s">
        <v>118</v>
      </c>
      <c r="D12" s="607" t="s">
        <v>29</v>
      </c>
      <c r="E12" s="607" t="s">
        <v>184</v>
      </c>
      <c r="F12" s="607" t="s">
        <v>184</v>
      </c>
      <c r="G12" s="607" t="s">
        <v>183</v>
      </c>
      <c r="H12" s="607" t="s">
        <v>189</v>
      </c>
      <c r="I12" s="607"/>
      <c r="J12" s="607"/>
      <c r="K12" s="607"/>
      <c r="L12" s="607"/>
      <c r="M12" s="607" t="s">
        <v>30</v>
      </c>
      <c r="N12" s="607" t="s">
        <v>31</v>
      </c>
      <c r="O12" s="607" t="s">
        <v>32</v>
      </c>
      <c r="P12" s="608" t="s">
        <v>119</v>
      </c>
      <c r="Q12" s="601">
        <v>4946200000</v>
      </c>
      <c r="R12" s="601">
        <v>0</v>
      </c>
      <c r="S12" s="601">
        <v>0</v>
      </c>
      <c r="T12" s="610">
        <v>4946200000</v>
      </c>
      <c r="U12" s="601">
        <v>0</v>
      </c>
      <c r="V12" s="601">
        <v>0</v>
      </c>
      <c r="W12" s="601">
        <v>4946200000</v>
      </c>
      <c r="X12" s="610">
        <v>0</v>
      </c>
      <c r="Y12" s="610">
        <v>0</v>
      </c>
      <c r="Z12" s="601">
        <v>0</v>
      </c>
      <c r="AA12" s="601">
        <v>0</v>
      </c>
    </row>
    <row r="13" spans="1:27" ht="33.75" x14ac:dyDescent="0.25">
      <c r="A13" s="607" t="s">
        <v>57</v>
      </c>
      <c r="B13" s="608" t="s">
        <v>58</v>
      </c>
      <c r="C13" s="609" t="s">
        <v>120</v>
      </c>
      <c r="D13" s="607" t="s">
        <v>29</v>
      </c>
      <c r="E13" s="607" t="s">
        <v>184</v>
      </c>
      <c r="F13" s="607" t="s">
        <v>184</v>
      </c>
      <c r="G13" s="607" t="s">
        <v>183</v>
      </c>
      <c r="H13" s="607" t="s">
        <v>190</v>
      </c>
      <c r="I13" s="607"/>
      <c r="J13" s="607"/>
      <c r="K13" s="607"/>
      <c r="L13" s="607"/>
      <c r="M13" s="607" t="s">
        <v>30</v>
      </c>
      <c r="N13" s="607" t="s">
        <v>31</v>
      </c>
      <c r="O13" s="607" t="s">
        <v>32</v>
      </c>
      <c r="P13" s="608" t="s">
        <v>121</v>
      </c>
      <c r="Q13" s="601">
        <v>3514700000</v>
      </c>
      <c r="R13" s="601">
        <v>0</v>
      </c>
      <c r="S13" s="601">
        <v>0</v>
      </c>
      <c r="T13" s="610">
        <v>3514700000</v>
      </c>
      <c r="U13" s="601">
        <v>0</v>
      </c>
      <c r="V13" s="601">
        <v>0</v>
      </c>
      <c r="W13" s="601">
        <v>3514700000</v>
      </c>
      <c r="X13" s="610">
        <v>0</v>
      </c>
      <c r="Y13" s="610">
        <v>0</v>
      </c>
      <c r="Z13" s="601">
        <v>0</v>
      </c>
      <c r="AA13" s="601">
        <v>0</v>
      </c>
    </row>
    <row r="14" spans="1:27" ht="33.75" x14ac:dyDescent="0.25">
      <c r="A14" s="607" t="s">
        <v>57</v>
      </c>
      <c r="B14" s="608" t="s">
        <v>58</v>
      </c>
      <c r="C14" s="609" t="s">
        <v>122</v>
      </c>
      <c r="D14" s="607" t="s">
        <v>29</v>
      </c>
      <c r="E14" s="607" t="s">
        <v>184</v>
      </c>
      <c r="F14" s="607" t="s">
        <v>184</v>
      </c>
      <c r="G14" s="607" t="s">
        <v>183</v>
      </c>
      <c r="H14" s="607" t="s">
        <v>191</v>
      </c>
      <c r="I14" s="607"/>
      <c r="J14" s="607"/>
      <c r="K14" s="607"/>
      <c r="L14" s="607"/>
      <c r="M14" s="607" t="s">
        <v>30</v>
      </c>
      <c r="N14" s="607" t="s">
        <v>31</v>
      </c>
      <c r="O14" s="607" t="s">
        <v>32</v>
      </c>
      <c r="P14" s="608" t="s">
        <v>123</v>
      </c>
      <c r="Q14" s="601">
        <v>2735900000</v>
      </c>
      <c r="R14" s="601">
        <v>0</v>
      </c>
      <c r="S14" s="601">
        <v>0</v>
      </c>
      <c r="T14" s="610">
        <v>2735900000</v>
      </c>
      <c r="U14" s="601">
        <v>0</v>
      </c>
      <c r="V14" s="601">
        <v>0</v>
      </c>
      <c r="W14" s="601">
        <v>2735900000</v>
      </c>
      <c r="X14" s="610">
        <v>0</v>
      </c>
      <c r="Y14" s="610">
        <v>0</v>
      </c>
      <c r="Z14" s="601">
        <v>0</v>
      </c>
      <c r="AA14" s="601">
        <v>0</v>
      </c>
    </row>
    <row r="15" spans="1:27" ht="33.75" x14ac:dyDescent="0.25">
      <c r="A15" s="607" t="s">
        <v>57</v>
      </c>
      <c r="B15" s="608" t="s">
        <v>58</v>
      </c>
      <c r="C15" s="609" t="s">
        <v>124</v>
      </c>
      <c r="D15" s="607" t="s">
        <v>29</v>
      </c>
      <c r="E15" s="607" t="s">
        <v>184</v>
      </c>
      <c r="F15" s="607" t="s">
        <v>184</v>
      </c>
      <c r="G15" s="607" t="s">
        <v>183</v>
      </c>
      <c r="H15" s="607" t="s">
        <v>192</v>
      </c>
      <c r="I15" s="607"/>
      <c r="J15" s="607"/>
      <c r="K15" s="607"/>
      <c r="L15" s="607"/>
      <c r="M15" s="607" t="s">
        <v>30</v>
      </c>
      <c r="N15" s="607" t="s">
        <v>31</v>
      </c>
      <c r="O15" s="607" t="s">
        <v>32</v>
      </c>
      <c r="P15" s="608" t="s">
        <v>125</v>
      </c>
      <c r="Q15" s="601">
        <v>3511200000</v>
      </c>
      <c r="R15" s="601">
        <v>0</v>
      </c>
      <c r="S15" s="601">
        <v>0</v>
      </c>
      <c r="T15" s="610">
        <v>3511200000</v>
      </c>
      <c r="U15" s="601">
        <v>0</v>
      </c>
      <c r="V15" s="601">
        <v>0</v>
      </c>
      <c r="W15" s="601">
        <v>3511200000</v>
      </c>
      <c r="X15" s="610">
        <v>0</v>
      </c>
      <c r="Y15" s="610">
        <v>0</v>
      </c>
      <c r="Z15" s="601">
        <v>0</v>
      </c>
      <c r="AA15" s="601">
        <v>0</v>
      </c>
    </row>
    <row r="16" spans="1:27" ht="33.75" x14ac:dyDescent="0.25">
      <c r="A16" s="607" t="s">
        <v>57</v>
      </c>
      <c r="B16" s="608" t="s">
        <v>58</v>
      </c>
      <c r="C16" s="609" t="s">
        <v>126</v>
      </c>
      <c r="D16" s="607" t="s">
        <v>29</v>
      </c>
      <c r="E16" s="607" t="s">
        <v>184</v>
      </c>
      <c r="F16" s="607" t="s">
        <v>184</v>
      </c>
      <c r="G16" s="607" t="s">
        <v>183</v>
      </c>
      <c r="H16" s="607" t="s">
        <v>193</v>
      </c>
      <c r="I16" s="607"/>
      <c r="J16" s="607"/>
      <c r="K16" s="607"/>
      <c r="L16" s="607"/>
      <c r="M16" s="607" t="s">
        <v>30</v>
      </c>
      <c r="N16" s="607" t="s">
        <v>31</v>
      </c>
      <c r="O16" s="607" t="s">
        <v>32</v>
      </c>
      <c r="P16" s="608" t="s">
        <v>127</v>
      </c>
      <c r="Q16" s="601">
        <v>5556100000</v>
      </c>
      <c r="R16" s="601">
        <v>0</v>
      </c>
      <c r="S16" s="601">
        <v>0</v>
      </c>
      <c r="T16" s="610">
        <v>5556100000</v>
      </c>
      <c r="U16" s="601">
        <v>0</v>
      </c>
      <c r="V16" s="601">
        <v>0</v>
      </c>
      <c r="W16" s="601">
        <v>5556100000</v>
      </c>
      <c r="X16" s="610">
        <v>0</v>
      </c>
      <c r="Y16" s="610">
        <v>0</v>
      </c>
      <c r="Z16" s="601">
        <v>0</v>
      </c>
      <c r="AA16" s="601">
        <v>0</v>
      </c>
    </row>
    <row r="17" spans="1:27" ht="67.5" x14ac:dyDescent="0.25">
      <c r="A17" s="607" t="s">
        <v>57</v>
      </c>
      <c r="B17" s="608" t="s">
        <v>58</v>
      </c>
      <c r="C17" s="609" t="s">
        <v>359</v>
      </c>
      <c r="D17" s="607" t="s">
        <v>29</v>
      </c>
      <c r="E17" s="607" t="s">
        <v>184</v>
      </c>
      <c r="F17" s="607" t="s">
        <v>184</v>
      </c>
      <c r="G17" s="607" t="s">
        <v>194</v>
      </c>
      <c r="H17" s="607" t="s">
        <v>360</v>
      </c>
      <c r="I17" s="607"/>
      <c r="J17" s="607"/>
      <c r="K17" s="607"/>
      <c r="L17" s="607"/>
      <c r="M17" s="607" t="s">
        <v>30</v>
      </c>
      <c r="N17" s="607" t="s">
        <v>31</v>
      </c>
      <c r="O17" s="607" t="s">
        <v>32</v>
      </c>
      <c r="P17" s="608" t="s">
        <v>361</v>
      </c>
      <c r="Q17" s="601">
        <v>8905600000</v>
      </c>
      <c r="R17" s="601">
        <v>0</v>
      </c>
      <c r="S17" s="601">
        <v>0</v>
      </c>
      <c r="T17" s="610">
        <v>8905600000</v>
      </c>
      <c r="U17" s="601">
        <v>0</v>
      </c>
      <c r="V17" s="601">
        <v>0</v>
      </c>
      <c r="W17" s="601">
        <v>8905600000</v>
      </c>
      <c r="X17" s="610">
        <v>0</v>
      </c>
      <c r="Y17" s="610">
        <v>0</v>
      </c>
      <c r="Z17" s="601">
        <v>0</v>
      </c>
      <c r="AA17" s="601">
        <v>0</v>
      </c>
    </row>
    <row r="18" spans="1:27" ht="45" x14ac:dyDescent="0.25">
      <c r="A18" s="607" t="s">
        <v>57</v>
      </c>
      <c r="B18" s="608" t="s">
        <v>58</v>
      </c>
      <c r="C18" s="609" t="s">
        <v>366</v>
      </c>
      <c r="D18" s="607" t="s">
        <v>29</v>
      </c>
      <c r="E18" s="607" t="s">
        <v>184</v>
      </c>
      <c r="F18" s="607" t="s">
        <v>184</v>
      </c>
      <c r="G18" s="607" t="s">
        <v>194</v>
      </c>
      <c r="H18" s="607" t="s">
        <v>367</v>
      </c>
      <c r="I18" s="607"/>
      <c r="J18" s="607"/>
      <c r="K18" s="607"/>
      <c r="L18" s="607"/>
      <c r="M18" s="607" t="s">
        <v>30</v>
      </c>
      <c r="N18" s="607" t="s">
        <v>31</v>
      </c>
      <c r="O18" s="607" t="s">
        <v>32</v>
      </c>
      <c r="P18" s="608" t="s">
        <v>33</v>
      </c>
      <c r="Q18" s="601">
        <v>3346400000</v>
      </c>
      <c r="R18" s="601">
        <v>0</v>
      </c>
      <c r="S18" s="601">
        <v>0</v>
      </c>
      <c r="T18" s="610">
        <v>3346400000</v>
      </c>
      <c r="U18" s="601">
        <v>0</v>
      </c>
      <c r="V18" s="601">
        <v>3338101353</v>
      </c>
      <c r="W18" s="601">
        <v>8298647</v>
      </c>
      <c r="X18" s="610">
        <v>1830336667</v>
      </c>
      <c r="Y18" s="610">
        <v>0</v>
      </c>
      <c r="Z18" s="601">
        <v>0</v>
      </c>
      <c r="AA18" s="601">
        <v>0</v>
      </c>
    </row>
    <row r="19" spans="1:27" s="614" customFormat="1" ht="56.25" x14ac:dyDescent="0.25">
      <c r="A19" s="611" t="s">
        <v>57</v>
      </c>
      <c r="B19" s="612" t="s">
        <v>58</v>
      </c>
      <c r="C19" s="613" t="s">
        <v>129</v>
      </c>
      <c r="D19" s="611" t="s">
        <v>29</v>
      </c>
      <c r="E19" s="611" t="s">
        <v>184</v>
      </c>
      <c r="F19" s="611" t="s">
        <v>194</v>
      </c>
      <c r="G19" s="611" t="s">
        <v>182</v>
      </c>
      <c r="H19" s="611" t="s">
        <v>195</v>
      </c>
      <c r="I19" s="611"/>
      <c r="J19" s="611"/>
      <c r="K19" s="611"/>
      <c r="L19" s="611"/>
      <c r="M19" s="611" t="s">
        <v>30</v>
      </c>
      <c r="N19" s="611" t="s">
        <v>31</v>
      </c>
      <c r="O19" s="611" t="s">
        <v>32</v>
      </c>
      <c r="P19" s="612" t="s">
        <v>312</v>
      </c>
      <c r="Q19" s="610">
        <v>8920268284</v>
      </c>
      <c r="R19" s="610">
        <v>0</v>
      </c>
      <c r="S19" s="610">
        <v>0</v>
      </c>
      <c r="T19" s="610">
        <v>8920268284</v>
      </c>
      <c r="U19" s="610">
        <v>0</v>
      </c>
      <c r="V19" s="610">
        <v>0</v>
      </c>
      <c r="W19" s="610">
        <v>8920268284</v>
      </c>
      <c r="X19" s="610">
        <v>0</v>
      </c>
      <c r="Y19" s="610">
        <v>0</v>
      </c>
      <c r="Z19" s="610">
        <v>0</v>
      </c>
      <c r="AA19" s="610">
        <v>0</v>
      </c>
    </row>
    <row r="20" spans="1:27" ht="45" x14ac:dyDescent="0.25">
      <c r="A20" s="607" t="s">
        <v>57</v>
      </c>
      <c r="B20" s="608" t="s">
        <v>58</v>
      </c>
      <c r="C20" s="609" t="s">
        <v>130</v>
      </c>
      <c r="D20" s="607" t="s">
        <v>29</v>
      </c>
      <c r="E20" s="607" t="s">
        <v>184</v>
      </c>
      <c r="F20" s="607" t="s">
        <v>196</v>
      </c>
      <c r="G20" s="607" t="s">
        <v>182</v>
      </c>
      <c r="H20" s="607" t="s">
        <v>197</v>
      </c>
      <c r="I20" s="607"/>
      <c r="J20" s="607"/>
      <c r="K20" s="607"/>
      <c r="L20" s="607"/>
      <c r="M20" s="607" t="s">
        <v>30</v>
      </c>
      <c r="N20" s="607" t="s">
        <v>31</v>
      </c>
      <c r="O20" s="607" t="s">
        <v>32</v>
      </c>
      <c r="P20" s="608" t="s">
        <v>131</v>
      </c>
      <c r="Q20" s="601">
        <v>1114100000</v>
      </c>
      <c r="R20" s="601">
        <v>0</v>
      </c>
      <c r="S20" s="601">
        <v>0</v>
      </c>
      <c r="T20" s="610">
        <v>1114100000</v>
      </c>
      <c r="U20" s="601">
        <v>0</v>
      </c>
      <c r="V20" s="601">
        <v>1114100000</v>
      </c>
      <c r="W20" s="601">
        <v>0</v>
      </c>
      <c r="X20" s="610">
        <v>0</v>
      </c>
      <c r="Y20" s="610">
        <v>0</v>
      </c>
      <c r="Z20" s="601">
        <v>0</v>
      </c>
      <c r="AA20" s="601">
        <v>0</v>
      </c>
    </row>
    <row r="21" spans="1:27" ht="67.5" x14ac:dyDescent="0.25">
      <c r="A21" s="607" t="s">
        <v>57</v>
      </c>
      <c r="B21" s="608" t="s">
        <v>58</v>
      </c>
      <c r="C21" s="609" t="s">
        <v>132</v>
      </c>
      <c r="D21" s="607" t="s">
        <v>29</v>
      </c>
      <c r="E21" s="607" t="s">
        <v>184</v>
      </c>
      <c r="F21" s="607" t="s">
        <v>196</v>
      </c>
      <c r="G21" s="607" t="s">
        <v>182</v>
      </c>
      <c r="H21" s="607" t="s">
        <v>195</v>
      </c>
      <c r="I21" s="607"/>
      <c r="J21" s="607"/>
      <c r="K21" s="607"/>
      <c r="L21" s="607"/>
      <c r="M21" s="607" t="s">
        <v>30</v>
      </c>
      <c r="N21" s="607" t="s">
        <v>31</v>
      </c>
      <c r="O21" s="607" t="s">
        <v>32</v>
      </c>
      <c r="P21" s="608" t="s">
        <v>313</v>
      </c>
      <c r="Q21" s="601">
        <v>29017500000</v>
      </c>
      <c r="R21" s="601">
        <v>0</v>
      </c>
      <c r="S21" s="601">
        <v>0</v>
      </c>
      <c r="T21" s="610">
        <v>29017500000</v>
      </c>
      <c r="U21" s="601">
        <v>0</v>
      </c>
      <c r="V21" s="601">
        <v>26075300000</v>
      </c>
      <c r="W21" s="601">
        <v>2942200000</v>
      </c>
      <c r="X21" s="610">
        <v>0</v>
      </c>
      <c r="Y21" s="610">
        <v>0</v>
      </c>
      <c r="Z21" s="601">
        <v>0</v>
      </c>
      <c r="AA21" s="601">
        <v>0</v>
      </c>
    </row>
    <row r="22" spans="1:27" ht="56.25" x14ac:dyDescent="0.25">
      <c r="A22" s="607" t="s">
        <v>57</v>
      </c>
      <c r="B22" s="608" t="s">
        <v>58</v>
      </c>
      <c r="C22" s="609" t="s">
        <v>134</v>
      </c>
      <c r="D22" s="607" t="s">
        <v>29</v>
      </c>
      <c r="E22" s="607" t="s">
        <v>184</v>
      </c>
      <c r="F22" s="607" t="s">
        <v>196</v>
      </c>
      <c r="G22" s="607" t="s">
        <v>182</v>
      </c>
      <c r="H22" s="607" t="s">
        <v>198</v>
      </c>
      <c r="I22" s="607"/>
      <c r="J22" s="607"/>
      <c r="K22" s="607"/>
      <c r="L22" s="607"/>
      <c r="M22" s="607" t="s">
        <v>30</v>
      </c>
      <c r="N22" s="607" t="s">
        <v>31</v>
      </c>
      <c r="O22" s="607" t="s">
        <v>32</v>
      </c>
      <c r="P22" s="608" t="s">
        <v>314</v>
      </c>
      <c r="Q22" s="601">
        <v>87055300000</v>
      </c>
      <c r="R22" s="601">
        <v>0</v>
      </c>
      <c r="S22" s="601">
        <v>0</v>
      </c>
      <c r="T22" s="610">
        <v>87055300000</v>
      </c>
      <c r="U22" s="601">
        <v>0</v>
      </c>
      <c r="V22" s="601">
        <v>54062761709</v>
      </c>
      <c r="W22" s="601">
        <v>32992538291</v>
      </c>
      <c r="X22" s="610">
        <v>1136490384</v>
      </c>
      <c r="Y22" s="610">
        <v>0</v>
      </c>
      <c r="Z22" s="601">
        <v>0</v>
      </c>
      <c r="AA22" s="601">
        <v>0</v>
      </c>
    </row>
    <row r="23" spans="1:27" ht="78.75" x14ac:dyDescent="0.25">
      <c r="A23" s="607" t="s">
        <v>57</v>
      </c>
      <c r="B23" s="608" t="s">
        <v>58</v>
      </c>
      <c r="C23" s="609" t="s">
        <v>135</v>
      </c>
      <c r="D23" s="607" t="s">
        <v>29</v>
      </c>
      <c r="E23" s="607" t="s">
        <v>184</v>
      </c>
      <c r="F23" s="607" t="s">
        <v>196</v>
      </c>
      <c r="G23" s="607" t="s">
        <v>182</v>
      </c>
      <c r="H23" s="607" t="s">
        <v>188</v>
      </c>
      <c r="I23" s="607"/>
      <c r="J23" s="607"/>
      <c r="K23" s="607"/>
      <c r="L23" s="607"/>
      <c r="M23" s="607" t="s">
        <v>30</v>
      </c>
      <c r="N23" s="607" t="s">
        <v>31</v>
      </c>
      <c r="O23" s="607" t="s">
        <v>32</v>
      </c>
      <c r="P23" s="608" t="s">
        <v>315</v>
      </c>
      <c r="Q23" s="601">
        <v>9418600000</v>
      </c>
      <c r="R23" s="601">
        <v>0</v>
      </c>
      <c r="S23" s="601">
        <v>0</v>
      </c>
      <c r="T23" s="610">
        <v>9418600000</v>
      </c>
      <c r="U23" s="601">
        <v>0</v>
      </c>
      <c r="V23" s="601">
        <v>0</v>
      </c>
      <c r="W23" s="601">
        <v>9418600000</v>
      </c>
      <c r="X23" s="610">
        <v>0</v>
      </c>
      <c r="Y23" s="610">
        <v>0</v>
      </c>
      <c r="Z23" s="601">
        <v>0</v>
      </c>
      <c r="AA23" s="601">
        <v>0</v>
      </c>
    </row>
    <row r="24" spans="1:27" ht="78.75" x14ac:dyDescent="0.25">
      <c r="A24" s="607" t="s">
        <v>57</v>
      </c>
      <c r="B24" s="608" t="s">
        <v>58</v>
      </c>
      <c r="C24" s="609" t="s">
        <v>140</v>
      </c>
      <c r="D24" s="607" t="s">
        <v>29</v>
      </c>
      <c r="E24" s="607" t="s">
        <v>184</v>
      </c>
      <c r="F24" s="607" t="s">
        <v>199</v>
      </c>
      <c r="G24" s="607" t="s">
        <v>201</v>
      </c>
      <c r="H24" s="607" t="s">
        <v>197</v>
      </c>
      <c r="I24" s="607"/>
      <c r="J24" s="607"/>
      <c r="K24" s="607"/>
      <c r="L24" s="607"/>
      <c r="M24" s="607" t="s">
        <v>30</v>
      </c>
      <c r="N24" s="607" t="s">
        <v>31</v>
      </c>
      <c r="O24" s="607" t="s">
        <v>32</v>
      </c>
      <c r="P24" s="608" t="s">
        <v>83</v>
      </c>
      <c r="Q24" s="601">
        <v>1826000000</v>
      </c>
      <c r="R24" s="601">
        <v>0</v>
      </c>
      <c r="S24" s="601">
        <v>0</v>
      </c>
      <c r="T24" s="610">
        <v>1826000000</v>
      </c>
      <c r="U24" s="601">
        <v>0</v>
      </c>
      <c r="V24" s="601">
        <v>403525000</v>
      </c>
      <c r="W24" s="601">
        <v>1422475000</v>
      </c>
      <c r="X24" s="610">
        <v>50750000</v>
      </c>
      <c r="Y24" s="610">
        <v>0</v>
      </c>
      <c r="Z24" s="601">
        <v>0</v>
      </c>
      <c r="AA24" s="601">
        <v>0</v>
      </c>
    </row>
    <row r="25" spans="1:27" ht="22.5" x14ac:dyDescent="0.25">
      <c r="A25" s="607" t="s">
        <v>57</v>
      </c>
      <c r="B25" s="608" t="s">
        <v>58</v>
      </c>
      <c r="C25" s="609" t="s">
        <v>143</v>
      </c>
      <c r="D25" s="607" t="s">
        <v>29</v>
      </c>
      <c r="E25" s="607" t="s">
        <v>201</v>
      </c>
      <c r="F25" s="607" t="s">
        <v>194</v>
      </c>
      <c r="G25" s="607" t="s">
        <v>182</v>
      </c>
      <c r="H25" s="607"/>
      <c r="I25" s="607"/>
      <c r="J25" s="607"/>
      <c r="K25" s="607"/>
      <c r="L25" s="607"/>
      <c r="M25" s="607" t="s">
        <v>30</v>
      </c>
      <c r="N25" s="607" t="s">
        <v>199</v>
      </c>
      <c r="O25" s="607" t="s">
        <v>202</v>
      </c>
      <c r="P25" s="608" t="s">
        <v>144</v>
      </c>
      <c r="Q25" s="601">
        <v>2869800000</v>
      </c>
      <c r="R25" s="601">
        <v>0</v>
      </c>
      <c r="S25" s="601">
        <v>0</v>
      </c>
      <c r="T25" s="610">
        <v>2869800000</v>
      </c>
      <c r="U25" s="601">
        <v>0</v>
      </c>
      <c r="V25" s="601">
        <v>0</v>
      </c>
      <c r="W25" s="601">
        <v>2869800000</v>
      </c>
      <c r="X25" s="610">
        <v>0</v>
      </c>
      <c r="Y25" s="610">
        <v>0</v>
      </c>
      <c r="Z25" s="601">
        <v>0</v>
      </c>
      <c r="AA25" s="601">
        <v>0</v>
      </c>
    </row>
    <row r="26" spans="1:27" ht="56.25" x14ac:dyDescent="0.25">
      <c r="A26" s="607" t="s">
        <v>57</v>
      </c>
      <c r="B26" s="608" t="s">
        <v>58</v>
      </c>
      <c r="C26" s="609" t="s">
        <v>438</v>
      </c>
      <c r="D26" s="607" t="s">
        <v>203</v>
      </c>
      <c r="E26" s="607" t="s">
        <v>209</v>
      </c>
      <c r="F26" s="607" t="s">
        <v>205</v>
      </c>
      <c r="G26" s="607" t="s">
        <v>186</v>
      </c>
      <c r="H26" s="607" t="s">
        <v>425</v>
      </c>
      <c r="I26" s="607"/>
      <c r="J26" s="607"/>
      <c r="K26" s="607"/>
      <c r="L26" s="607"/>
      <c r="M26" s="607" t="s">
        <v>30</v>
      </c>
      <c r="N26" s="607" t="s">
        <v>186</v>
      </c>
      <c r="O26" s="607" t="s">
        <v>32</v>
      </c>
      <c r="P26" s="608" t="s">
        <v>426</v>
      </c>
      <c r="Q26" s="601">
        <v>20000000000</v>
      </c>
      <c r="R26" s="601">
        <v>0</v>
      </c>
      <c r="S26" s="601">
        <v>0</v>
      </c>
      <c r="T26" s="610">
        <v>20000000000</v>
      </c>
      <c r="U26" s="601">
        <v>0</v>
      </c>
      <c r="V26" s="601">
        <v>262500000</v>
      </c>
      <c r="W26" s="601">
        <v>19737500000</v>
      </c>
      <c r="X26" s="610">
        <v>0</v>
      </c>
      <c r="Y26" s="610">
        <v>0</v>
      </c>
      <c r="Z26" s="601">
        <v>0</v>
      </c>
      <c r="AA26" s="601">
        <v>0</v>
      </c>
    </row>
    <row r="27" spans="1:27" ht="45" x14ac:dyDescent="0.25">
      <c r="A27" s="607" t="s">
        <v>57</v>
      </c>
      <c r="B27" s="608" t="s">
        <v>58</v>
      </c>
      <c r="C27" s="609" t="s">
        <v>439</v>
      </c>
      <c r="D27" s="607" t="s">
        <v>203</v>
      </c>
      <c r="E27" s="607" t="s">
        <v>209</v>
      </c>
      <c r="F27" s="607" t="s">
        <v>205</v>
      </c>
      <c r="G27" s="607" t="s">
        <v>186</v>
      </c>
      <c r="H27" s="607" t="s">
        <v>440</v>
      </c>
      <c r="I27" s="607"/>
      <c r="J27" s="607"/>
      <c r="K27" s="607"/>
      <c r="L27" s="607"/>
      <c r="M27" s="607" t="s">
        <v>30</v>
      </c>
      <c r="N27" s="607" t="s">
        <v>186</v>
      </c>
      <c r="O27" s="607" t="s">
        <v>32</v>
      </c>
      <c r="P27" s="608" t="s">
        <v>441</v>
      </c>
      <c r="Q27" s="601">
        <v>20000000000</v>
      </c>
      <c r="R27" s="601">
        <v>0</v>
      </c>
      <c r="S27" s="601">
        <v>0</v>
      </c>
      <c r="T27" s="610">
        <v>20000000000</v>
      </c>
      <c r="U27" s="601">
        <v>0</v>
      </c>
      <c r="V27" s="601">
        <v>4354172010</v>
      </c>
      <c r="W27" s="601">
        <v>15645827990</v>
      </c>
      <c r="X27" s="610">
        <v>1070110343.33</v>
      </c>
      <c r="Y27" s="610">
        <v>0</v>
      </c>
      <c r="Z27" s="601">
        <v>0</v>
      </c>
      <c r="AA27" s="601">
        <v>0</v>
      </c>
    </row>
    <row r="28" spans="1:27" ht="45" x14ac:dyDescent="0.25">
      <c r="A28" s="607" t="s">
        <v>57</v>
      </c>
      <c r="B28" s="608" t="s">
        <v>58</v>
      </c>
      <c r="C28" s="609" t="s">
        <v>456</v>
      </c>
      <c r="D28" s="607" t="s">
        <v>203</v>
      </c>
      <c r="E28" s="607" t="s">
        <v>217</v>
      </c>
      <c r="F28" s="607" t="s">
        <v>205</v>
      </c>
      <c r="G28" s="607" t="s">
        <v>206</v>
      </c>
      <c r="H28" s="607" t="s">
        <v>448</v>
      </c>
      <c r="I28" s="607"/>
      <c r="J28" s="607"/>
      <c r="K28" s="607"/>
      <c r="L28" s="607"/>
      <c r="M28" s="607" t="s">
        <v>30</v>
      </c>
      <c r="N28" s="607" t="s">
        <v>31</v>
      </c>
      <c r="O28" s="607" t="s">
        <v>32</v>
      </c>
      <c r="P28" s="608" t="s">
        <v>449</v>
      </c>
      <c r="Q28" s="601">
        <v>500000000</v>
      </c>
      <c r="R28" s="601">
        <v>0</v>
      </c>
      <c r="S28" s="601">
        <v>0</v>
      </c>
      <c r="T28" s="610">
        <v>500000000</v>
      </c>
      <c r="U28" s="601">
        <v>0</v>
      </c>
      <c r="V28" s="601">
        <v>112070000</v>
      </c>
      <c r="W28" s="601">
        <v>387930000</v>
      </c>
      <c r="X28" s="610">
        <v>0</v>
      </c>
      <c r="Y28" s="610">
        <v>0</v>
      </c>
      <c r="Z28" s="601">
        <v>0</v>
      </c>
      <c r="AA28" s="601">
        <v>0</v>
      </c>
    </row>
    <row r="29" spans="1:27" ht="33.75" x14ac:dyDescent="0.25">
      <c r="A29" s="607" t="s">
        <v>57</v>
      </c>
      <c r="B29" s="608" t="s">
        <v>58</v>
      </c>
      <c r="C29" s="609" t="s">
        <v>457</v>
      </c>
      <c r="D29" s="607" t="s">
        <v>203</v>
      </c>
      <c r="E29" s="607" t="s">
        <v>217</v>
      </c>
      <c r="F29" s="607" t="s">
        <v>205</v>
      </c>
      <c r="G29" s="607" t="s">
        <v>206</v>
      </c>
      <c r="H29" s="607" t="s">
        <v>458</v>
      </c>
      <c r="I29" s="607"/>
      <c r="J29" s="607"/>
      <c r="K29" s="607"/>
      <c r="L29" s="607"/>
      <c r="M29" s="607" t="s">
        <v>30</v>
      </c>
      <c r="N29" s="607" t="s">
        <v>31</v>
      </c>
      <c r="O29" s="607" t="s">
        <v>32</v>
      </c>
      <c r="P29" s="608" t="s">
        <v>459</v>
      </c>
      <c r="Q29" s="601">
        <v>500000000</v>
      </c>
      <c r="R29" s="601">
        <v>0</v>
      </c>
      <c r="S29" s="601">
        <v>0</v>
      </c>
      <c r="T29" s="610">
        <v>500000000</v>
      </c>
      <c r="U29" s="601">
        <v>0</v>
      </c>
      <c r="V29" s="601">
        <v>1330000</v>
      </c>
      <c r="W29" s="601">
        <v>498670000</v>
      </c>
      <c r="X29" s="610">
        <v>0</v>
      </c>
      <c r="Y29" s="610">
        <v>0</v>
      </c>
      <c r="Z29" s="601">
        <v>0</v>
      </c>
      <c r="AA29" s="601">
        <v>0</v>
      </c>
    </row>
    <row r="30" spans="1:27" ht="45" x14ac:dyDescent="0.25">
      <c r="A30" s="607" t="s">
        <v>57</v>
      </c>
      <c r="B30" s="608" t="s">
        <v>58</v>
      </c>
      <c r="C30" s="609" t="s">
        <v>460</v>
      </c>
      <c r="D30" s="607" t="s">
        <v>203</v>
      </c>
      <c r="E30" s="607" t="s">
        <v>217</v>
      </c>
      <c r="F30" s="607" t="s">
        <v>205</v>
      </c>
      <c r="G30" s="607" t="s">
        <v>186</v>
      </c>
      <c r="H30" s="607" t="s">
        <v>448</v>
      </c>
      <c r="I30" s="607"/>
      <c r="J30" s="607"/>
      <c r="K30" s="607"/>
      <c r="L30" s="607"/>
      <c r="M30" s="607" t="s">
        <v>30</v>
      </c>
      <c r="N30" s="607" t="s">
        <v>31</v>
      </c>
      <c r="O30" s="607" t="s">
        <v>32</v>
      </c>
      <c r="P30" s="608" t="s">
        <v>449</v>
      </c>
      <c r="Q30" s="601">
        <v>2000826322</v>
      </c>
      <c r="R30" s="601">
        <v>0</v>
      </c>
      <c r="S30" s="601">
        <v>0</v>
      </c>
      <c r="T30" s="610">
        <v>2000826322</v>
      </c>
      <c r="U30" s="601">
        <v>0</v>
      </c>
      <c r="V30" s="601">
        <v>1023733333</v>
      </c>
      <c r="W30" s="601">
        <v>977092989</v>
      </c>
      <c r="X30" s="610">
        <v>137600000</v>
      </c>
      <c r="Y30" s="610">
        <v>0</v>
      </c>
      <c r="Z30" s="601">
        <v>0</v>
      </c>
      <c r="AA30" s="601">
        <v>0</v>
      </c>
    </row>
    <row r="31" spans="1:27" ht="45" x14ac:dyDescent="0.25">
      <c r="A31" s="607" t="s">
        <v>57</v>
      </c>
      <c r="B31" s="608" t="s">
        <v>58</v>
      </c>
      <c r="C31" s="609" t="s">
        <v>461</v>
      </c>
      <c r="D31" s="607" t="s">
        <v>203</v>
      </c>
      <c r="E31" s="607" t="s">
        <v>217</v>
      </c>
      <c r="F31" s="607" t="s">
        <v>205</v>
      </c>
      <c r="G31" s="607" t="s">
        <v>443</v>
      </c>
      <c r="H31" s="607" t="s">
        <v>462</v>
      </c>
      <c r="I31" s="607"/>
      <c r="J31" s="607"/>
      <c r="K31" s="607"/>
      <c r="L31" s="607"/>
      <c r="M31" s="607" t="s">
        <v>30</v>
      </c>
      <c r="N31" s="607" t="s">
        <v>31</v>
      </c>
      <c r="O31" s="607" t="s">
        <v>32</v>
      </c>
      <c r="P31" s="608" t="s">
        <v>463</v>
      </c>
      <c r="Q31" s="601">
        <v>1000000000</v>
      </c>
      <c r="R31" s="601">
        <v>0</v>
      </c>
      <c r="S31" s="601">
        <v>0</v>
      </c>
      <c r="T31" s="610">
        <v>1000000000</v>
      </c>
      <c r="U31" s="601">
        <v>0</v>
      </c>
      <c r="V31" s="601">
        <v>0</v>
      </c>
      <c r="W31" s="601">
        <v>1000000000</v>
      </c>
      <c r="X31" s="610">
        <v>0</v>
      </c>
      <c r="Y31" s="610">
        <v>0</v>
      </c>
      <c r="Z31" s="601">
        <v>0</v>
      </c>
      <c r="AA31" s="601">
        <v>0</v>
      </c>
    </row>
    <row r="32" spans="1:27" ht="45" x14ac:dyDescent="0.25">
      <c r="A32" s="607" t="s">
        <v>57</v>
      </c>
      <c r="B32" s="608" t="s">
        <v>58</v>
      </c>
      <c r="C32" s="609" t="s">
        <v>464</v>
      </c>
      <c r="D32" s="607" t="s">
        <v>203</v>
      </c>
      <c r="E32" s="607" t="s">
        <v>217</v>
      </c>
      <c r="F32" s="607" t="s">
        <v>205</v>
      </c>
      <c r="G32" s="607" t="s">
        <v>443</v>
      </c>
      <c r="H32" s="607" t="s">
        <v>465</v>
      </c>
      <c r="I32" s="607"/>
      <c r="J32" s="607"/>
      <c r="K32" s="607"/>
      <c r="L32" s="607"/>
      <c r="M32" s="607" t="s">
        <v>30</v>
      </c>
      <c r="N32" s="607" t="s">
        <v>31</v>
      </c>
      <c r="O32" s="607" t="s">
        <v>32</v>
      </c>
      <c r="P32" s="608" t="s">
        <v>466</v>
      </c>
      <c r="Q32" s="601">
        <v>1000000000</v>
      </c>
      <c r="R32" s="601">
        <v>0</v>
      </c>
      <c r="S32" s="601">
        <v>0</v>
      </c>
      <c r="T32" s="610">
        <v>1000000000</v>
      </c>
      <c r="U32" s="601">
        <v>0</v>
      </c>
      <c r="V32" s="601">
        <v>0</v>
      </c>
      <c r="W32" s="601">
        <v>1000000000</v>
      </c>
      <c r="X32" s="610">
        <v>0</v>
      </c>
      <c r="Y32" s="610">
        <v>0</v>
      </c>
      <c r="Z32" s="601">
        <v>0</v>
      </c>
      <c r="AA32" s="601">
        <v>0</v>
      </c>
    </row>
    <row r="33" spans="1:27" ht="101.25" x14ac:dyDescent="0.25">
      <c r="A33" s="607" t="s">
        <v>57</v>
      </c>
      <c r="B33" s="608" t="s">
        <v>58</v>
      </c>
      <c r="C33" s="609" t="s">
        <v>467</v>
      </c>
      <c r="D33" s="607" t="s">
        <v>203</v>
      </c>
      <c r="E33" s="607" t="s">
        <v>217</v>
      </c>
      <c r="F33" s="607" t="s">
        <v>205</v>
      </c>
      <c r="G33" s="607" t="s">
        <v>443</v>
      </c>
      <c r="H33" s="607" t="s">
        <v>468</v>
      </c>
      <c r="I33" s="607"/>
      <c r="J33" s="607"/>
      <c r="K33" s="607"/>
      <c r="L33" s="607"/>
      <c r="M33" s="607" t="s">
        <v>30</v>
      </c>
      <c r="N33" s="607" t="s">
        <v>31</v>
      </c>
      <c r="O33" s="607" t="s">
        <v>32</v>
      </c>
      <c r="P33" s="608" t="s">
        <v>469</v>
      </c>
      <c r="Q33" s="601">
        <v>500000000</v>
      </c>
      <c r="R33" s="601">
        <v>0</v>
      </c>
      <c r="S33" s="601">
        <v>0</v>
      </c>
      <c r="T33" s="610">
        <v>500000000</v>
      </c>
      <c r="U33" s="601">
        <v>0</v>
      </c>
      <c r="V33" s="601">
        <v>0</v>
      </c>
      <c r="W33" s="601">
        <v>500000000</v>
      </c>
      <c r="X33" s="610">
        <v>0</v>
      </c>
      <c r="Y33" s="610">
        <v>0</v>
      </c>
      <c r="Z33" s="601">
        <v>0</v>
      </c>
      <c r="AA33" s="601">
        <v>0</v>
      </c>
    </row>
    <row r="34" spans="1:27" ht="33.75" x14ac:dyDescent="0.25">
      <c r="A34" s="607" t="s">
        <v>57</v>
      </c>
      <c r="B34" s="608" t="s">
        <v>58</v>
      </c>
      <c r="C34" s="609" t="s">
        <v>470</v>
      </c>
      <c r="D34" s="607" t="s">
        <v>203</v>
      </c>
      <c r="E34" s="607" t="s">
        <v>217</v>
      </c>
      <c r="F34" s="607" t="s">
        <v>205</v>
      </c>
      <c r="G34" s="607" t="s">
        <v>443</v>
      </c>
      <c r="H34" s="607" t="s">
        <v>458</v>
      </c>
      <c r="I34" s="607"/>
      <c r="J34" s="607"/>
      <c r="K34" s="607"/>
      <c r="L34" s="607"/>
      <c r="M34" s="607" t="s">
        <v>30</v>
      </c>
      <c r="N34" s="607" t="s">
        <v>31</v>
      </c>
      <c r="O34" s="607" t="s">
        <v>32</v>
      </c>
      <c r="P34" s="608" t="s">
        <v>459</v>
      </c>
      <c r="Q34" s="601">
        <v>500000000</v>
      </c>
      <c r="R34" s="601">
        <v>0</v>
      </c>
      <c r="S34" s="601">
        <v>0</v>
      </c>
      <c r="T34" s="610">
        <v>500000000</v>
      </c>
      <c r="U34" s="601">
        <v>0</v>
      </c>
      <c r="V34" s="601">
        <v>0</v>
      </c>
      <c r="W34" s="601">
        <v>500000000</v>
      </c>
      <c r="X34" s="610">
        <v>0</v>
      </c>
      <c r="Y34" s="610">
        <v>0</v>
      </c>
      <c r="Z34" s="601">
        <v>0</v>
      </c>
      <c r="AA34" s="601">
        <v>0</v>
      </c>
    </row>
    <row r="35" spans="1:27" ht="45" x14ac:dyDescent="0.25">
      <c r="A35" s="607" t="s">
        <v>57</v>
      </c>
      <c r="B35" s="608" t="s">
        <v>58</v>
      </c>
      <c r="C35" s="609" t="s">
        <v>473</v>
      </c>
      <c r="D35" s="607" t="s">
        <v>203</v>
      </c>
      <c r="E35" s="607" t="s">
        <v>217</v>
      </c>
      <c r="F35" s="607" t="s">
        <v>205</v>
      </c>
      <c r="G35" s="607" t="s">
        <v>208</v>
      </c>
      <c r="H35" s="607" t="s">
        <v>448</v>
      </c>
      <c r="I35" s="607"/>
      <c r="J35" s="607"/>
      <c r="K35" s="607"/>
      <c r="L35" s="607"/>
      <c r="M35" s="607" t="s">
        <v>30</v>
      </c>
      <c r="N35" s="607" t="s">
        <v>31</v>
      </c>
      <c r="O35" s="607" t="s">
        <v>32</v>
      </c>
      <c r="P35" s="608" t="s">
        <v>449</v>
      </c>
      <c r="Q35" s="601">
        <v>1000000000</v>
      </c>
      <c r="R35" s="601">
        <v>0</v>
      </c>
      <c r="S35" s="601">
        <v>0</v>
      </c>
      <c r="T35" s="610">
        <v>1000000000</v>
      </c>
      <c r="U35" s="601">
        <v>0</v>
      </c>
      <c r="V35" s="601">
        <v>822876082</v>
      </c>
      <c r="W35" s="601">
        <v>177123918</v>
      </c>
      <c r="X35" s="610">
        <v>70266667</v>
      </c>
      <c r="Y35" s="610">
        <v>0</v>
      </c>
      <c r="Z35" s="601">
        <v>0</v>
      </c>
      <c r="AA35" s="601">
        <v>0</v>
      </c>
    </row>
    <row r="36" spans="1:27" s="614" customFormat="1" ht="56.25" x14ac:dyDescent="0.25">
      <c r="A36" s="611" t="s">
        <v>55</v>
      </c>
      <c r="B36" s="612" t="s">
        <v>56</v>
      </c>
      <c r="C36" s="613" t="s">
        <v>129</v>
      </c>
      <c r="D36" s="611" t="s">
        <v>29</v>
      </c>
      <c r="E36" s="611" t="s">
        <v>184</v>
      </c>
      <c r="F36" s="611" t="s">
        <v>194</v>
      </c>
      <c r="G36" s="611" t="s">
        <v>182</v>
      </c>
      <c r="H36" s="611" t="s">
        <v>195</v>
      </c>
      <c r="I36" s="611"/>
      <c r="J36" s="611"/>
      <c r="K36" s="611"/>
      <c r="L36" s="611"/>
      <c r="M36" s="611" t="s">
        <v>30</v>
      </c>
      <c r="N36" s="611" t="s">
        <v>31</v>
      </c>
      <c r="O36" s="611" t="s">
        <v>32</v>
      </c>
      <c r="P36" s="612" t="s">
        <v>312</v>
      </c>
      <c r="Q36" s="610">
        <v>13158276991</v>
      </c>
      <c r="R36" s="610">
        <v>0</v>
      </c>
      <c r="S36" s="610">
        <v>0</v>
      </c>
      <c r="T36" s="610">
        <v>13158276991</v>
      </c>
      <c r="U36" s="610">
        <v>0</v>
      </c>
      <c r="V36" s="610">
        <v>10666809179</v>
      </c>
      <c r="W36" s="610">
        <v>2491467812</v>
      </c>
      <c r="X36" s="610">
        <v>883623024</v>
      </c>
      <c r="Y36" s="610">
        <v>0</v>
      </c>
      <c r="Z36" s="610">
        <v>0</v>
      </c>
      <c r="AA36" s="610">
        <v>0</v>
      </c>
    </row>
    <row r="37" spans="1:27" s="614" customFormat="1" ht="56.25" x14ac:dyDescent="0.25">
      <c r="A37" s="611" t="s">
        <v>53</v>
      </c>
      <c r="B37" s="612" t="s">
        <v>54</v>
      </c>
      <c r="C37" s="613" t="s">
        <v>129</v>
      </c>
      <c r="D37" s="611" t="s">
        <v>29</v>
      </c>
      <c r="E37" s="611" t="s">
        <v>184</v>
      </c>
      <c r="F37" s="611" t="s">
        <v>194</v>
      </c>
      <c r="G37" s="611" t="s">
        <v>182</v>
      </c>
      <c r="H37" s="611" t="s">
        <v>195</v>
      </c>
      <c r="I37" s="611"/>
      <c r="J37" s="611"/>
      <c r="K37" s="611"/>
      <c r="L37" s="611"/>
      <c r="M37" s="611" t="s">
        <v>30</v>
      </c>
      <c r="N37" s="611" t="s">
        <v>31</v>
      </c>
      <c r="O37" s="611" t="s">
        <v>32</v>
      </c>
      <c r="P37" s="612" t="s">
        <v>312</v>
      </c>
      <c r="Q37" s="610">
        <v>10400034000</v>
      </c>
      <c r="R37" s="610">
        <v>0</v>
      </c>
      <c r="S37" s="610">
        <v>0</v>
      </c>
      <c r="T37" s="610">
        <v>10400034000</v>
      </c>
      <c r="U37" s="610">
        <v>0</v>
      </c>
      <c r="V37" s="610">
        <v>10200034001</v>
      </c>
      <c r="W37" s="610">
        <v>199999999</v>
      </c>
      <c r="X37" s="610">
        <v>0</v>
      </c>
      <c r="Y37" s="610">
        <v>0</v>
      </c>
      <c r="Z37" s="610">
        <v>0</v>
      </c>
      <c r="AA37" s="610">
        <v>0</v>
      </c>
    </row>
    <row r="38" spans="1:27" s="614" customFormat="1" ht="56.25" x14ac:dyDescent="0.25">
      <c r="A38" s="611" t="s">
        <v>51</v>
      </c>
      <c r="B38" s="612" t="s">
        <v>52</v>
      </c>
      <c r="C38" s="613" t="s">
        <v>129</v>
      </c>
      <c r="D38" s="611" t="s">
        <v>29</v>
      </c>
      <c r="E38" s="611" t="s">
        <v>184</v>
      </c>
      <c r="F38" s="611" t="s">
        <v>194</v>
      </c>
      <c r="G38" s="611" t="s">
        <v>182</v>
      </c>
      <c r="H38" s="611" t="s">
        <v>195</v>
      </c>
      <c r="I38" s="611"/>
      <c r="J38" s="611"/>
      <c r="K38" s="611"/>
      <c r="L38" s="611"/>
      <c r="M38" s="611" t="s">
        <v>30</v>
      </c>
      <c r="N38" s="611" t="s">
        <v>31</v>
      </c>
      <c r="O38" s="611" t="s">
        <v>32</v>
      </c>
      <c r="P38" s="612" t="s">
        <v>312</v>
      </c>
      <c r="Q38" s="610">
        <v>14368420725</v>
      </c>
      <c r="R38" s="610">
        <v>0</v>
      </c>
      <c r="S38" s="610">
        <v>0</v>
      </c>
      <c r="T38" s="610">
        <v>14368420725</v>
      </c>
      <c r="U38" s="610">
        <v>0</v>
      </c>
      <c r="V38" s="610">
        <v>0</v>
      </c>
      <c r="W38" s="610">
        <v>14368420725</v>
      </c>
      <c r="X38" s="610">
        <v>0</v>
      </c>
      <c r="Y38" s="610">
        <v>0</v>
      </c>
      <c r="Z38" s="610">
        <v>0</v>
      </c>
      <c r="AA38" s="610">
        <v>0</v>
      </c>
    </row>
    <row r="39" spans="1:27" x14ac:dyDescent="0.25">
      <c r="A39" s="607" t="s">
        <v>1</v>
      </c>
      <c r="B39" s="608" t="s">
        <v>1</v>
      </c>
      <c r="C39" s="609" t="s">
        <v>1</v>
      </c>
      <c r="D39" s="607" t="s">
        <v>1</v>
      </c>
      <c r="E39" s="607" t="s">
        <v>1</v>
      </c>
      <c r="F39" s="607" t="s">
        <v>1</v>
      </c>
      <c r="G39" s="607" t="s">
        <v>1</v>
      </c>
      <c r="H39" s="607" t="s">
        <v>1</v>
      </c>
      <c r="I39" s="607" t="s">
        <v>1</v>
      </c>
      <c r="J39" s="607" t="s">
        <v>1</v>
      </c>
      <c r="K39" s="607" t="s">
        <v>1</v>
      </c>
      <c r="L39" s="607" t="s">
        <v>1</v>
      </c>
      <c r="M39" s="607" t="s">
        <v>1</v>
      </c>
      <c r="N39" s="607" t="s">
        <v>1</v>
      </c>
      <c r="O39" s="607" t="s">
        <v>1</v>
      </c>
      <c r="P39" s="608" t="s">
        <v>1</v>
      </c>
      <c r="Q39" s="601">
        <v>335531446760</v>
      </c>
      <c r="R39" s="601">
        <v>6275079562</v>
      </c>
      <c r="S39" s="601">
        <v>0</v>
      </c>
      <c r="T39" s="610">
        <v>341806526322</v>
      </c>
      <c r="U39" s="601">
        <v>0</v>
      </c>
      <c r="V39" s="601">
        <v>184804016248.51001</v>
      </c>
      <c r="W39" s="601">
        <v>157002510073.48999</v>
      </c>
      <c r="X39" s="610">
        <v>8976912732.8400002</v>
      </c>
      <c r="Y39" s="610">
        <v>0</v>
      </c>
      <c r="Z39" s="601">
        <v>0</v>
      </c>
      <c r="AA39" s="601">
        <v>0</v>
      </c>
    </row>
    <row r="40" spans="1:27" x14ac:dyDescent="0.25">
      <c r="A40" s="607" t="s">
        <v>1</v>
      </c>
      <c r="B40" s="615" t="s">
        <v>1</v>
      </c>
      <c r="C40" s="609" t="s">
        <v>1</v>
      </c>
      <c r="D40" s="607" t="s">
        <v>1</v>
      </c>
      <c r="E40" s="607" t="s">
        <v>1</v>
      </c>
      <c r="F40" s="607" t="s">
        <v>1</v>
      </c>
      <c r="G40" s="607" t="s">
        <v>1</v>
      </c>
      <c r="H40" s="607" t="s">
        <v>1</v>
      </c>
      <c r="I40" s="607" t="s">
        <v>1</v>
      </c>
      <c r="J40" s="607" t="s">
        <v>1</v>
      </c>
      <c r="K40" s="607" t="s">
        <v>1</v>
      </c>
      <c r="L40" s="607" t="s">
        <v>1</v>
      </c>
      <c r="M40" s="607" t="s">
        <v>1</v>
      </c>
      <c r="N40" s="607" t="s">
        <v>1</v>
      </c>
      <c r="O40" s="607" t="s">
        <v>1</v>
      </c>
      <c r="P40" s="608" t="s">
        <v>1</v>
      </c>
      <c r="Q40" s="616" t="s">
        <v>1</v>
      </c>
      <c r="R40" s="616" t="s">
        <v>1</v>
      </c>
      <c r="S40" s="616" t="s">
        <v>1</v>
      </c>
      <c r="T40" s="617" t="s">
        <v>1</v>
      </c>
      <c r="U40" s="616" t="s">
        <v>1</v>
      </c>
      <c r="V40" s="616" t="s">
        <v>1</v>
      </c>
      <c r="W40" s="616" t="s">
        <v>1</v>
      </c>
      <c r="X40" s="617" t="s">
        <v>1</v>
      </c>
      <c r="Y40" s="617" t="s">
        <v>1</v>
      </c>
      <c r="Z40" s="616" t="s">
        <v>1</v>
      </c>
      <c r="AA40" s="616"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4"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163" t="s">
        <v>50</v>
      </c>
      <c r="C3" s="1164"/>
      <c r="D3" s="1164"/>
      <c r="E3" s="1164"/>
      <c r="F3" s="1164"/>
      <c r="G3" s="1164"/>
      <c r="H3" s="1164"/>
      <c r="I3" s="1164"/>
      <c r="J3" s="1164"/>
      <c r="K3" s="1164"/>
      <c r="L3" s="1164"/>
      <c r="M3" s="1164"/>
    </row>
    <row r="4" spans="2:13" ht="42" customHeight="1" thickBot="1" x14ac:dyDescent="0.3">
      <c r="B4" s="281" t="s">
        <v>63</v>
      </c>
      <c r="C4" s="258" t="s">
        <v>92</v>
      </c>
      <c r="D4" s="258" t="s">
        <v>41</v>
      </c>
      <c r="E4" s="258" t="s">
        <v>95</v>
      </c>
      <c r="F4" s="258" t="s">
        <v>96</v>
      </c>
      <c r="G4" s="258" t="s">
        <v>24</v>
      </c>
      <c r="H4" s="258" t="s">
        <v>362</v>
      </c>
      <c r="I4" s="258" t="s">
        <v>42</v>
      </c>
      <c r="J4" s="258" t="s">
        <v>25</v>
      </c>
      <c r="K4" s="258" t="s">
        <v>65</v>
      </c>
      <c r="L4" s="258" t="s">
        <v>79</v>
      </c>
      <c r="M4" s="258" t="s">
        <v>44</v>
      </c>
    </row>
    <row r="5" spans="2:13" ht="23.25" customHeight="1" x14ac:dyDescent="0.25">
      <c r="B5" s="224" t="s">
        <v>46</v>
      </c>
      <c r="C5" s="225" t="e">
        <f>+#REF!</f>
        <v>#REF!</v>
      </c>
      <c r="D5" s="226" t="e">
        <f>+#REF!</f>
        <v>#REF!</v>
      </c>
      <c r="E5" s="227" t="e">
        <f>+#REF!</f>
        <v>#REF!</v>
      </c>
      <c r="F5" s="226" t="e">
        <f>+#REF!</f>
        <v>#REF!</v>
      </c>
      <c r="G5" s="229" t="e">
        <f>+#REF!</f>
        <v>#REF!</v>
      </c>
      <c r="H5" s="259" t="e">
        <f>+G5/F5</f>
        <v>#REF!</v>
      </c>
      <c r="I5" s="226" t="e">
        <f>+F5-G5</f>
        <v>#REF!</v>
      </c>
      <c r="J5" s="226" t="e">
        <f>+#REF!</f>
        <v>#REF!</v>
      </c>
      <c r="K5" s="228" t="e">
        <f t="shared" ref="K5:K14" si="0">+J5/F5</f>
        <v>#REF!</v>
      </c>
      <c r="L5" s="229" t="e">
        <f>+#REF!</f>
        <v>#REF!</v>
      </c>
      <c r="M5" s="228">
        <f>+IF(ISERROR(L5/F5),0,L5/F5)</f>
        <v>0</v>
      </c>
    </row>
    <row r="6" spans="2:13" ht="25.5" customHeight="1" x14ac:dyDescent="0.25">
      <c r="B6" s="143" t="s">
        <v>167</v>
      </c>
      <c r="C6" s="74" t="e">
        <f>+#REF!</f>
        <v>#REF!</v>
      </c>
      <c r="D6" s="219" t="e">
        <f>+#REF!</f>
        <v>#REF!</v>
      </c>
      <c r="E6" s="220" t="e">
        <f>+#REF!</f>
        <v>#REF!</v>
      </c>
      <c r="F6" s="219" t="e">
        <f>+#REF!</f>
        <v>#REF!</v>
      </c>
      <c r="G6" s="222" t="e">
        <f>+#REF!</f>
        <v>#REF!</v>
      </c>
      <c r="H6" s="223" t="e">
        <f t="shared" ref="H6:H18" si="1">+G6/F6</f>
        <v>#REF!</v>
      </c>
      <c r="I6" s="219" t="e">
        <f t="shared" ref="I6:I18" si="2">+F6-G6</f>
        <v>#REF!</v>
      </c>
      <c r="J6" s="219" t="e">
        <f>+#REF!</f>
        <v>#REF!</v>
      </c>
      <c r="K6" s="221" t="e">
        <f t="shared" si="0"/>
        <v>#REF!</v>
      </c>
      <c r="L6" s="222" t="e">
        <f>+#REF!</f>
        <v>#REF!</v>
      </c>
      <c r="M6" s="221">
        <f t="shared" ref="M6:M17" si="3">+IF(ISERROR(L6/F6),0,L6/F6)</f>
        <v>0</v>
      </c>
    </row>
    <row r="7" spans="2:13" ht="27" customHeight="1" x14ac:dyDescent="0.25">
      <c r="B7" s="143" t="s">
        <v>67</v>
      </c>
      <c r="C7" s="74" t="e">
        <f>+#REF!</f>
        <v>#REF!</v>
      </c>
      <c r="D7" s="219" t="e">
        <f>+#REF!</f>
        <v>#REF!</v>
      </c>
      <c r="E7" s="220" t="e">
        <f>+#REF!</f>
        <v>#REF!</v>
      </c>
      <c r="F7" s="219" t="e">
        <f>+#REF!</f>
        <v>#REF!</v>
      </c>
      <c r="G7" s="222" t="e">
        <f>+#REF!</f>
        <v>#REF!</v>
      </c>
      <c r="H7" s="223" t="e">
        <f t="shared" si="1"/>
        <v>#REF!</v>
      </c>
      <c r="I7" s="219" t="e">
        <f t="shared" si="2"/>
        <v>#REF!</v>
      </c>
      <c r="J7" s="219" t="e">
        <f>+#REF!</f>
        <v>#REF!</v>
      </c>
      <c r="K7" s="221" t="e">
        <f t="shared" si="0"/>
        <v>#REF!</v>
      </c>
      <c r="L7" s="222" t="e">
        <f>+#REF!</f>
        <v>#REF!</v>
      </c>
      <c r="M7" s="221">
        <f t="shared" si="3"/>
        <v>0</v>
      </c>
    </row>
    <row r="8" spans="2:13" ht="40.5" customHeight="1" x14ac:dyDescent="0.25">
      <c r="B8" s="143" t="e">
        <f>+#REF!</f>
        <v>#REF!</v>
      </c>
      <c r="C8" s="74" t="e">
        <f>+#REF!</f>
        <v>#REF!</v>
      </c>
      <c r="D8" s="219" t="e">
        <f>+#REF!</f>
        <v>#REF!</v>
      </c>
      <c r="E8" s="220" t="e">
        <f>+#REF!</f>
        <v>#REF!</v>
      </c>
      <c r="F8" s="219" t="e">
        <f>+#REF!</f>
        <v>#REF!</v>
      </c>
      <c r="G8" s="222" t="e">
        <f>+#REF!</f>
        <v>#REF!</v>
      </c>
      <c r="H8" s="223" t="e">
        <f t="shared" si="1"/>
        <v>#REF!</v>
      </c>
      <c r="I8" s="219" t="e">
        <f t="shared" si="2"/>
        <v>#REF!</v>
      </c>
      <c r="J8" s="219" t="e">
        <f>+#REF!</f>
        <v>#REF!</v>
      </c>
      <c r="K8" s="221" t="e">
        <f t="shared" si="0"/>
        <v>#REF!</v>
      </c>
      <c r="L8" s="222" t="e">
        <f>+#REF!</f>
        <v>#REF!</v>
      </c>
      <c r="M8" s="221">
        <f t="shared" si="3"/>
        <v>0</v>
      </c>
    </row>
    <row r="9" spans="2:13" ht="42.75" customHeight="1" x14ac:dyDescent="0.25">
      <c r="B9" s="143" t="s">
        <v>168</v>
      </c>
      <c r="C9" s="74" t="e">
        <f>+#REF!</f>
        <v>#REF!</v>
      </c>
      <c r="D9" s="219" t="e">
        <f>+#REF!</f>
        <v>#REF!</v>
      </c>
      <c r="E9" s="220" t="e">
        <f>+#REF!</f>
        <v>#REF!</v>
      </c>
      <c r="F9" s="219" t="e">
        <f>+#REF!</f>
        <v>#REF!</v>
      </c>
      <c r="G9" s="222" t="e">
        <f>+#REF!</f>
        <v>#REF!</v>
      </c>
      <c r="H9" s="223" t="e">
        <f t="shared" si="1"/>
        <v>#REF!</v>
      </c>
      <c r="I9" s="219" t="e">
        <f t="shared" si="2"/>
        <v>#REF!</v>
      </c>
      <c r="J9" s="219" t="e">
        <f>+#REF!</f>
        <v>#REF!</v>
      </c>
      <c r="K9" s="221" t="e">
        <f t="shared" si="0"/>
        <v>#REF!</v>
      </c>
      <c r="L9" s="222" t="e">
        <f>+#REF!</f>
        <v>#REF!</v>
      </c>
      <c r="M9" s="221">
        <f t="shared" si="3"/>
        <v>0</v>
      </c>
    </row>
    <row r="10" spans="2:13" ht="42.75" customHeight="1" x14ac:dyDescent="0.25">
      <c r="B10" s="143" t="s">
        <v>377</v>
      </c>
      <c r="C10" s="74" t="e">
        <f>+#REF!</f>
        <v>#REF!</v>
      </c>
      <c r="D10" s="219" t="e">
        <f>+#REF!</f>
        <v>#REF!</v>
      </c>
      <c r="E10" s="220" t="e">
        <f>+#REF!</f>
        <v>#REF!</v>
      </c>
      <c r="F10" s="219" t="e">
        <f>+#REF!</f>
        <v>#REF!</v>
      </c>
      <c r="G10" s="222" t="e">
        <f>+#REF!</f>
        <v>#REF!</v>
      </c>
      <c r="H10" s="223" t="e">
        <f>+G10/F10</f>
        <v>#REF!</v>
      </c>
      <c r="I10" s="219" t="e">
        <f>+F10-G10</f>
        <v>#REF!</v>
      </c>
      <c r="J10" s="219" t="e">
        <f>+#REF!</f>
        <v>#REF!</v>
      </c>
      <c r="K10" s="221" t="e">
        <f>+J10/F10</f>
        <v>#REF!</v>
      </c>
      <c r="L10" s="222" t="e">
        <f>+#REF!</f>
        <v>#REF!</v>
      </c>
      <c r="M10" s="221">
        <f t="shared" si="3"/>
        <v>0</v>
      </c>
    </row>
    <row r="11" spans="2:13" ht="42.75" customHeight="1" x14ac:dyDescent="0.25">
      <c r="B11" s="143" t="s">
        <v>403</v>
      </c>
      <c r="C11" s="74" t="e">
        <f>+#REF!</f>
        <v>#REF!</v>
      </c>
      <c r="D11" s="219" t="e">
        <f>+#REF!</f>
        <v>#REF!</v>
      </c>
      <c r="E11" s="220" t="e">
        <f>+#REF!</f>
        <v>#REF!</v>
      </c>
      <c r="F11" s="219" t="e">
        <f>+#REF!</f>
        <v>#REF!</v>
      </c>
      <c r="G11" s="222" t="e">
        <f>+#REF!</f>
        <v>#REF!</v>
      </c>
      <c r="H11" s="223" t="e">
        <f>+G11/F11</f>
        <v>#REF!</v>
      </c>
      <c r="I11" s="219" t="e">
        <f>+F11-G11</f>
        <v>#REF!</v>
      </c>
      <c r="J11" s="219" t="e">
        <f>+#REF!</f>
        <v>#REF!</v>
      </c>
      <c r="K11" s="221" t="e">
        <f>+J11/F11</f>
        <v>#REF!</v>
      </c>
      <c r="L11" s="222" t="e">
        <f>+#REF!</f>
        <v>#REF!</v>
      </c>
      <c r="M11" s="221">
        <f t="shared" si="3"/>
        <v>0</v>
      </c>
    </row>
    <row r="12" spans="2:13" ht="28.5" customHeight="1" x14ac:dyDescent="0.25">
      <c r="B12" s="287" t="s">
        <v>84</v>
      </c>
      <c r="C12" s="288" t="e">
        <f>SUM(C5:C11)</f>
        <v>#REF!</v>
      </c>
      <c r="D12" s="288" t="e">
        <f>SUM(D5:D11)</f>
        <v>#REF!</v>
      </c>
      <c r="E12" s="288" t="e">
        <f>SUM(E5:E11)</f>
        <v>#REF!</v>
      </c>
      <c r="F12" s="288" t="e">
        <f>SUM(F5:F11)</f>
        <v>#REF!</v>
      </c>
      <c r="G12" s="288" t="e">
        <f>SUM(G5:G11)</f>
        <v>#REF!</v>
      </c>
      <c r="H12" s="289" t="e">
        <f t="shared" si="1"/>
        <v>#REF!</v>
      </c>
      <c r="I12" s="290" t="e">
        <f>SUM(I5:I11)</f>
        <v>#REF!</v>
      </c>
      <c r="J12" s="290" t="e">
        <f>SUM(J5:J11)</f>
        <v>#REF!</v>
      </c>
      <c r="K12" s="289" t="e">
        <f t="shared" si="0"/>
        <v>#REF!</v>
      </c>
      <c r="L12" s="291" t="e">
        <f>SUM(L5:L11)</f>
        <v>#REF!</v>
      </c>
      <c r="M12" s="289">
        <f>+IF(ISERROR(L12/F12),0,L12/F12)</f>
        <v>0</v>
      </c>
    </row>
    <row r="13" spans="2:13" ht="21.75" customHeight="1" x14ac:dyDescent="0.25">
      <c r="B13" s="75" t="s">
        <v>48</v>
      </c>
      <c r="C13" s="74" t="e">
        <f>+#REF!</f>
        <v>#REF!</v>
      </c>
      <c r="D13" s="219" t="e">
        <f>+#REF!</f>
        <v>#REF!</v>
      </c>
      <c r="E13" s="219" t="e">
        <f>+#REF!</f>
        <v>#REF!</v>
      </c>
      <c r="F13" s="219" t="e">
        <f>+#REF!</f>
        <v>#REF!</v>
      </c>
      <c r="G13" s="222" t="e">
        <f>+#REF!</f>
        <v>#REF!</v>
      </c>
      <c r="H13" s="223" t="e">
        <f t="shared" si="1"/>
        <v>#REF!</v>
      </c>
      <c r="I13" s="219" t="e">
        <f t="shared" si="2"/>
        <v>#REF!</v>
      </c>
      <c r="J13" s="219" t="e">
        <f>+#REF!</f>
        <v>#REF!</v>
      </c>
      <c r="K13" s="223" t="e">
        <f t="shared" si="0"/>
        <v>#REF!</v>
      </c>
      <c r="L13" s="222" t="e">
        <f>+#REF!</f>
        <v>#REF!</v>
      </c>
      <c r="M13" s="223">
        <f t="shared" si="3"/>
        <v>0</v>
      </c>
    </row>
    <row r="14" spans="2:13" ht="24" customHeight="1" x14ac:dyDescent="0.25">
      <c r="B14" s="297" t="s">
        <v>81</v>
      </c>
      <c r="C14" s="298" t="e">
        <f>+C13</f>
        <v>#REF!</v>
      </c>
      <c r="D14" s="299" t="e">
        <f>+D13</f>
        <v>#REF!</v>
      </c>
      <c r="E14" s="299" t="e">
        <f>+E13</f>
        <v>#REF!</v>
      </c>
      <c r="F14" s="299" t="e">
        <f>+F13</f>
        <v>#REF!</v>
      </c>
      <c r="G14" s="300" t="e">
        <f>+G13</f>
        <v>#REF!</v>
      </c>
      <c r="H14" s="301" t="e">
        <f t="shared" si="1"/>
        <v>#REF!</v>
      </c>
      <c r="I14" s="299" t="e">
        <f t="shared" si="2"/>
        <v>#REF!</v>
      </c>
      <c r="J14" s="299" t="e">
        <f>+J13</f>
        <v>#REF!</v>
      </c>
      <c r="K14" s="301" t="e">
        <f t="shared" si="0"/>
        <v>#REF!</v>
      </c>
      <c r="L14" s="300" t="e">
        <f>+L13</f>
        <v>#REF!</v>
      </c>
      <c r="M14" s="301">
        <f t="shared" si="3"/>
        <v>0</v>
      </c>
    </row>
    <row r="15" spans="2:13" ht="33" customHeight="1" x14ac:dyDescent="0.25">
      <c r="B15" s="292" t="s">
        <v>276</v>
      </c>
      <c r="C15" s="293" t="e">
        <f>+C12+C14</f>
        <v>#REF!</v>
      </c>
      <c r="D15" s="294" t="e">
        <f>+D12+D14</f>
        <v>#REF!</v>
      </c>
      <c r="E15" s="294" t="e">
        <f>+E12+E14</f>
        <v>#REF!</v>
      </c>
      <c r="F15" s="294" t="e">
        <f>+F12+F14</f>
        <v>#REF!</v>
      </c>
      <c r="G15" s="295" t="e">
        <f>+G12+G14</f>
        <v>#REF!</v>
      </c>
      <c r="H15" s="296" t="e">
        <f t="shared" si="1"/>
        <v>#REF!</v>
      </c>
      <c r="I15" s="294" t="e">
        <f t="shared" si="2"/>
        <v>#REF!</v>
      </c>
      <c r="J15" s="294" t="e">
        <f>+J12+J14</f>
        <v>#REF!</v>
      </c>
      <c r="K15" s="296" t="e">
        <f>+J15/F15</f>
        <v>#REF!</v>
      </c>
      <c r="L15" s="295" t="e">
        <f>+L12+L14</f>
        <v>#REF!</v>
      </c>
      <c r="M15" s="296">
        <f t="shared" si="3"/>
        <v>0</v>
      </c>
    </row>
    <row r="16" spans="2:13" ht="35.25" customHeight="1" x14ac:dyDescent="0.25">
      <c r="B16" s="247" t="s">
        <v>278</v>
      </c>
      <c r="C16" s="248">
        <f>+'CONSOLIDADO '!B17</f>
        <v>0</v>
      </c>
      <c r="D16" s="249">
        <f>+'CONSOLIDADO '!F18</f>
        <v>0</v>
      </c>
      <c r="E16" s="249">
        <v>0</v>
      </c>
      <c r="F16" s="250">
        <f>+D16-E16</f>
        <v>0</v>
      </c>
      <c r="G16" s="249">
        <f>+'CONSOLIDADO '!G17</f>
        <v>0</v>
      </c>
      <c r="H16" s="251">
        <f>+IF(ISERROR(G16/F16),0,G16/F16)</f>
        <v>0</v>
      </c>
      <c r="I16" s="250">
        <f t="shared" si="2"/>
        <v>0</v>
      </c>
      <c r="J16" s="250">
        <f>+'CONSOLIDADO '!J18</f>
        <v>0</v>
      </c>
      <c r="K16" s="251">
        <f>+IF(ISERROR(J16/D16),0,J16/D16)</f>
        <v>0</v>
      </c>
      <c r="L16" s="249">
        <f>+'CONSOLIDADO '!M18</f>
        <v>0</v>
      </c>
      <c r="M16" s="251">
        <f t="shared" si="3"/>
        <v>0</v>
      </c>
    </row>
    <row r="17" spans="2:13" ht="20.25" customHeight="1" thickBot="1" x14ac:dyDescent="0.3">
      <c r="B17" s="297" t="s">
        <v>277</v>
      </c>
      <c r="C17" s="298">
        <f>+C16</f>
        <v>0</v>
      </c>
      <c r="D17" s="299">
        <f t="shared" ref="D17:J17" si="4">+D16</f>
        <v>0</v>
      </c>
      <c r="E17" s="299">
        <f t="shared" si="4"/>
        <v>0</v>
      </c>
      <c r="F17" s="299">
        <f t="shared" si="4"/>
        <v>0</v>
      </c>
      <c r="G17" s="300">
        <f>+G16</f>
        <v>0</v>
      </c>
      <c r="H17" s="301">
        <f>+IF(ISERROR(G17/F17),0,G17/F17)</f>
        <v>0</v>
      </c>
      <c r="I17" s="299">
        <f t="shared" si="2"/>
        <v>0</v>
      </c>
      <c r="J17" s="299">
        <f t="shared" si="4"/>
        <v>0</v>
      </c>
      <c r="K17" s="301">
        <f>+IF(ISERROR(J17/D17),0,J17/D17)</f>
        <v>0</v>
      </c>
      <c r="L17" s="300">
        <f>+L16</f>
        <v>0</v>
      </c>
      <c r="M17" s="301">
        <f t="shared" si="3"/>
        <v>0</v>
      </c>
    </row>
    <row r="18" spans="2:13" ht="24.75" customHeight="1" thickBot="1" x14ac:dyDescent="0.3">
      <c r="B18" s="260" t="s">
        <v>282</v>
      </c>
      <c r="C18" s="261" t="e">
        <f>+C15+C17</f>
        <v>#REF!</v>
      </c>
      <c r="D18" s="262" t="e">
        <f t="shared" ref="D18:J18" si="5">+D15+D17</f>
        <v>#REF!</v>
      </c>
      <c r="E18" s="262" t="e">
        <f t="shared" si="5"/>
        <v>#REF!</v>
      </c>
      <c r="F18" s="262" t="e">
        <f t="shared" si="5"/>
        <v>#REF!</v>
      </c>
      <c r="G18" s="263" t="e">
        <f>+G15+G17</f>
        <v>#REF!</v>
      </c>
      <c r="H18" s="264" t="e">
        <f t="shared" si="1"/>
        <v>#REF!</v>
      </c>
      <c r="I18" s="262" t="e">
        <f t="shared" si="2"/>
        <v>#REF!</v>
      </c>
      <c r="J18" s="262" t="e">
        <f t="shared" si="5"/>
        <v>#REF!</v>
      </c>
      <c r="K18" s="264" t="e">
        <f>+J18/F18</f>
        <v>#REF!</v>
      </c>
      <c r="L18" s="263" t="e">
        <f>+L15+L17</f>
        <v>#REF!</v>
      </c>
      <c r="M18" s="264">
        <f>+IF(ISERROR(L18/F18),0,L18/F18)</f>
        <v>0</v>
      </c>
    </row>
    <row r="21" spans="2:13" x14ac:dyDescent="0.25">
      <c r="C21" s="254"/>
      <c r="E21" s="244"/>
    </row>
    <row r="22" spans="2:13" x14ac:dyDescent="0.25">
      <c r="C22" s="282"/>
      <c r="L22" s="41"/>
    </row>
    <row r="23" spans="2:13" x14ac:dyDescent="0.25">
      <c r="E23" s="244"/>
      <c r="L23" s="8"/>
    </row>
    <row r="25" spans="2:13" x14ac:dyDescent="0.25">
      <c r="E25" s="244"/>
    </row>
  </sheetData>
  <mergeCells count="1">
    <mergeCell ref="B3:M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165"/>
      <c r="B1" s="1165"/>
      <c r="C1" s="1165"/>
      <c r="D1" s="1165"/>
      <c r="E1" s="1165"/>
      <c r="F1" s="1165"/>
      <c r="G1" s="1165"/>
      <c r="H1" s="1165"/>
      <c r="I1" s="1165"/>
      <c r="J1" s="1165"/>
      <c r="K1" s="1165"/>
      <c r="L1" s="1165"/>
      <c r="M1" s="1165"/>
      <c r="N1" s="1165"/>
      <c r="O1" s="1165"/>
    </row>
    <row r="2" spans="1:17" ht="29.25" customHeight="1" x14ac:dyDescent="0.25">
      <c r="A2" s="1172">
        <f>+'POR DIRECCIONES'!A4:P4</f>
        <v>46173</v>
      </c>
      <c r="B2" s="1173"/>
      <c r="C2" s="1173"/>
      <c r="D2" s="1173"/>
      <c r="E2" s="1173"/>
      <c r="F2" s="1173"/>
      <c r="G2" s="1173"/>
      <c r="H2" s="1173"/>
      <c r="I2" s="1173"/>
      <c r="J2" s="1173"/>
      <c r="K2" s="1173"/>
      <c r="L2" s="1174"/>
    </row>
    <row r="3" spans="1:17" ht="15" customHeight="1" x14ac:dyDescent="0.25">
      <c r="A3" s="1175" t="s">
        <v>407</v>
      </c>
      <c r="B3" s="1176"/>
      <c r="C3" s="1176"/>
      <c r="D3" s="1176"/>
      <c r="E3" s="1176"/>
      <c r="F3" s="1176"/>
      <c r="G3" s="1176"/>
      <c r="H3" s="1176"/>
      <c r="I3" s="1176"/>
      <c r="J3" s="1176"/>
      <c r="K3" s="1176"/>
      <c r="L3" s="1177"/>
    </row>
    <row r="4" spans="1:17" ht="15" customHeight="1" x14ac:dyDescent="0.25">
      <c r="A4" s="1178"/>
      <c r="B4" s="1179"/>
      <c r="C4" s="1179"/>
      <c r="D4" s="1179"/>
      <c r="E4" s="1179"/>
      <c r="F4" s="1179"/>
      <c r="G4" s="1179"/>
      <c r="H4" s="1179"/>
      <c r="I4" s="1179"/>
      <c r="J4" s="1179"/>
      <c r="K4" s="1179"/>
      <c r="L4" s="1180"/>
    </row>
    <row r="5" spans="1:17" ht="39" customHeight="1" x14ac:dyDescent="0.25">
      <c r="A5" s="374"/>
      <c r="J5" s="241"/>
      <c r="K5" s="241"/>
      <c r="L5" s="375"/>
    </row>
    <row r="6" spans="1:17" ht="45.75" customHeight="1" x14ac:dyDescent="0.25">
      <c r="A6" s="1166" t="s">
        <v>316</v>
      </c>
      <c r="B6" s="1167"/>
      <c r="C6" s="1167"/>
      <c r="D6" s="1167"/>
      <c r="E6" s="1167"/>
      <c r="F6" s="1167"/>
      <c r="G6" s="1167"/>
      <c r="H6" s="1167"/>
      <c r="I6" s="1167"/>
      <c r="J6" s="1167"/>
      <c r="K6" s="1167"/>
      <c r="L6" s="1168"/>
      <c r="Q6" s="122"/>
    </row>
    <row r="7" spans="1:17" ht="23.25" customHeight="1" x14ac:dyDescent="0.25">
      <c r="A7" s="1166" t="s">
        <v>317</v>
      </c>
      <c r="B7" s="1167"/>
      <c r="C7" s="1167"/>
      <c r="D7" s="1167"/>
      <c r="E7" s="1167"/>
      <c r="F7" s="1167"/>
      <c r="G7" s="1167"/>
      <c r="H7" s="1167"/>
      <c r="I7" s="1167"/>
      <c r="J7" s="1167"/>
      <c r="K7" s="1167"/>
      <c r="L7" s="1168"/>
      <c r="Q7" s="122"/>
    </row>
    <row r="8" spans="1:17" ht="129" customHeight="1" x14ac:dyDescent="0.25">
      <c r="A8" s="1166" t="s">
        <v>318</v>
      </c>
      <c r="B8" s="1167"/>
      <c r="C8" s="1167"/>
      <c r="D8" s="1167"/>
      <c r="E8" s="1167"/>
      <c r="F8" s="1167"/>
      <c r="G8" s="1167"/>
      <c r="H8" s="1167"/>
      <c r="I8" s="1167"/>
      <c r="J8" s="1167"/>
      <c r="K8" s="1167"/>
      <c r="L8" s="1168"/>
    </row>
    <row r="9" spans="1:17" ht="125.25" customHeight="1" x14ac:dyDescent="0.25">
      <c r="A9" s="1166" t="s">
        <v>319</v>
      </c>
      <c r="B9" s="1167"/>
      <c r="C9" s="1167"/>
      <c r="D9" s="1167"/>
      <c r="E9" s="1167"/>
      <c r="F9" s="1167"/>
      <c r="G9" s="1167"/>
      <c r="H9" s="1167"/>
      <c r="I9" s="1167"/>
      <c r="J9" s="1167"/>
      <c r="K9" s="1167"/>
      <c r="L9" s="1168"/>
    </row>
    <row r="10" spans="1:17" ht="69.75" customHeight="1" x14ac:dyDescent="0.25">
      <c r="A10" s="1166" t="s">
        <v>320</v>
      </c>
      <c r="B10" s="1167"/>
      <c r="C10" s="1167"/>
      <c r="D10" s="1167"/>
      <c r="E10" s="1167"/>
      <c r="F10" s="1167"/>
      <c r="G10" s="1167"/>
      <c r="H10" s="1167"/>
      <c r="I10" s="1167"/>
      <c r="J10" s="1167"/>
      <c r="K10" s="1167"/>
      <c r="L10" s="1168"/>
    </row>
    <row r="11" spans="1:17" ht="42" customHeight="1" x14ac:dyDescent="0.25">
      <c r="A11" s="1166" t="s">
        <v>408</v>
      </c>
      <c r="B11" s="1167"/>
      <c r="C11" s="1167"/>
      <c r="D11" s="1167"/>
      <c r="E11" s="1167"/>
      <c r="F11" s="1167"/>
      <c r="G11" s="1167"/>
      <c r="H11" s="1167"/>
      <c r="I11" s="1167"/>
      <c r="J11" s="1167"/>
      <c r="K11" s="1167"/>
      <c r="L11" s="1168"/>
    </row>
    <row r="12" spans="1:17" ht="71.25" customHeight="1" x14ac:dyDescent="0.25">
      <c r="A12" s="1166" t="s">
        <v>321</v>
      </c>
      <c r="B12" s="1167"/>
      <c r="C12" s="1167"/>
      <c r="D12" s="1167"/>
      <c r="E12" s="1167"/>
      <c r="F12" s="1167"/>
      <c r="G12" s="1167"/>
      <c r="H12" s="1167"/>
      <c r="I12" s="1167"/>
      <c r="J12" s="1167"/>
      <c r="K12" s="1167"/>
      <c r="L12" s="1168"/>
    </row>
    <row r="13" spans="1:17" ht="69" customHeight="1" x14ac:dyDescent="0.25">
      <c r="A13" s="1169" t="s">
        <v>322</v>
      </c>
      <c r="B13" s="1170"/>
      <c r="C13" s="1170"/>
      <c r="D13" s="1170"/>
      <c r="E13" s="1170"/>
      <c r="F13" s="1170"/>
      <c r="G13" s="1170"/>
      <c r="H13" s="1170"/>
      <c r="I13" s="1170"/>
      <c r="J13" s="1170"/>
      <c r="K13" s="1170"/>
      <c r="L13" s="1171"/>
    </row>
    <row r="14" spans="1:17" hidden="1" x14ac:dyDescent="0.25">
      <c r="A14" t="s">
        <v>409</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45"/>
      <c r="F40" s="245"/>
      <c r="G40" s="245"/>
      <c r="H40" s="245"/>
    </row>
    <row r="41" spans="5:8" x14ac:dyDescent="0.25">
      <c r="E41" s="245"/>
      <c r="F41" s="245"/>
      <c r="G41" s="245"/>
      <c r="H41" s="245"/>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181" t="s">
        <v>97</v>
      </c>
      <c r="E2" s="1181"/>
      <c r="F2" s="1181" t="s">
        <v>238</v>
      </c>
      <c r="G2" s="1181"/>
      <c r="H2" s="1182" t="s">
        <v>285</v>
      </c>
      <c r="I2" s="1183"/>
      <c r="J2" s="1183"/>
    </row>
    <row r="3" spans="1:10" ht="25.5" customHeight="1" thickBot="1" x14ac:dyDescent="0.3">
      <c r="A3" s="279" t="s">
        <v>239</v>
      </c>
      <c r="D3" s="135" t="s">
        <v>237</v>
      </c>
      <c r="E3" s="11" t="s">
        <v>236</v>
      </c>
      <c r="F3" s="135" t="s">
        <v>237</v>
      </c>
      <c r="G3" s="11" t="s">
        <v>236</v>
      </c>
    </row>
    <row r="4" spans="1:10" x14ac:dyDescent="0.2">
      <c r="B4" s="10" t="s">
        <v>220</v>
      </c>
      <c r="C4" s="278">
        <v>861993</v>
      </c>
      <c r="D4" s="277">
        <v>0</v>
      </c>
      <c r="E4" s="12">
        <v>0.1</v>
      </c>
      <c r="F4" s="277">
        <v>0</v>
      </c>
      <c r="G4" s="12">
        <v>0</v>
      </c>
      <c r="J4" s="21"/>
    </row>
    <row r="5" spans="1:10" x14ac:dyDescent="0.2">
      <c r="B5" s="10" t="s">
        <v>235</v>
      </c>
      <c r="C5" s="278">
        <v>863051.66122291004</v>
      </c>
      <c r="D5" s="277">
        <v>0.2</v>
      </c>
      <c r="E5" s="12">
        <v>0.5</v>
      </c>
      <c r="F5" s="277">
        <v>0.2</v>
      </c>
      <c r="G5" s="12">
        <v>1.0639230827073756E-2</v>
      </c>
      <c r="J5" s="21"/>
    </row>
    <row r="6" spans="1:10" x14ac:dyDescent="0.2">
      <c r="B6" s="10"/>
      <c r="C6" s="278"/>
      <c r="D6" s="277"/>
      <c r="E6" s="12"/>
      <c r="F6" s="277"/>
      <c r="G6" s="12"/>
      <c r="J6" s="21"/>
    </row>
    <row r="7" spans="1:10" x14ac:dyDescent="0.2">
      <c r="B7" s="10"/>
      <c r="C7" s="278"/>
      <c r="D7" s="277"/>
      <c r="E7" s="12"/>
      <c r="F7" s="277"/>
      <c r="G7" s="12"/>
    </row>
    <row r="8" spans="1:10" x14ac:dyDescent="0.2">
      <c r="B8" s="10"/>
      <c r="C8" s="278"/>
      <c r="D8" s="277"/>
      <c r="E8" s="236"/>
      <c r="F8" s="277"/>
      <c r="G8" s="236"/>
      <c r="H8" s="40"/>
    </row>
    <row r="9" spans="1:10" x14ac:dyDescent="0.2">
      <c r="B9" s="10"/>
      <c r="C9" s="278"/>
      <c r="D9" s="277"/>
      <c r="E9" s="12"/>
      <c r="F9" s="277"/>
      <c r="G9" s="12"/>
      <c r="H9" s="40"/>
    </row>
    <row r="10" spans="1:10" x14ac:dyDescent="0.2">
      <c r="B10" s="10"/>
      <c r="C10" s="278"/>
      <c r="D10" s="277"/>
      <c r="E10" s="12"/>
      <c r="F10" s="277"/>
      <c r="G10" s="12"/>
    </row>
    <row r="11" spans="1:10" x14ac:dyDescent="0.2">
      <c r="B11" s="10"/>
      <c r="C11" s="278"/>
      <c r="D11" s="277"/>
      <c r="E11" s="12"/>
      <c r="F11" s="277"/>
      <c r="G11" s="12"/>
    </row>
    <row r="12" spans="1:10" x14ac:dyDescent="0.2">
      <c r="B12" s="10"/>
      <c r="C12" s="278"/>
      <c r="D12" s="277"/>
      <c r="E12" s="12"/>
      <c r="F12" s="277"/>
      <c r="G12" s="12"/>
      <c r="J12" s="141"/>
    </row>
    <row r="13" spans="1:10" x14ac:dyDescent="0.2">
      <c r="B13" s="10"/>
      <c r="C13" s="278"/>
      <c r="D13" s="277"/>
      <c r="E13" s="12"/>
      <c r="F13" s="277"/>
      <c r="G13" s="12"/>
      <c r="H13" s="40"/>
    </row>
    <row r="14" spans="1:10" ht="12" customHeight="1" x14ac:dyDescent="0.2">
      <c r="B14" s="10"/>
      <c r="C14" s="278"/>
      <c r="D14" s="277"/>
      <c r="E14" s="12"/>
      <c r="F14" s="277"/>
      <c r="G14" s="12"/>
    </row>
    <row r="15" spans="1:10" ht="15" x14ac:dyDescent="0.2">
      <c r="B15" s="10"/>
      <c r="C15" s="278"/>
      <c r="D15" s="277"/>
      <c r="E15" s="12"/>
      <c r="F15" s="277"/>
      <c r="G15" s="253"/>
    </row>
    <row r="16" spans="1:10" x14ac:dyDescent="0.2">
      <c r="C16" s="40"/>
      <c r="J16" s="136" t="s">
        <v>238</v>
      </c>
    </row>
    <row r="17" spans="1:16" ht="15.75" customHeight="1" x14ac:dyDescent="0.2"/>
    <row r="18" spans="1:16" ht="15.75" customHeight="1" x14ac:dyDescent="0.2">
      <c r="J18" s="495" t="s">
        <v>238</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181" t="s">
        <v>97</v>
      </c>
      <c r="E27" s="1181"/>
      <c r="F27" s="1181" t="s">
        <v>238</v>
      </c>
      <c r="G27" s="1181"/>
    </row>
    <row r="28" spans="1:16" ht="15.75" thickBot="1" x14ac:dyDescent="0.3">
      <c r="A28" s="279" t="s">
        <v>391</v>
      </c>
      <c r="D28" s="135" t="s">
        <v>237</v>
      </c>
      <c r="E28" s="11" t="s">
        <v>236</v>
      </c>
      <c r="F28" s="135" t="s">
        <v>237</v>
      </c>
      <c r="G28" s="11" t="s">
        <v>236</v>
      </c>
    </row>
    <row r="29" spans="1:16" ht="15" x14ac:dyDescent="0.25">
      <c r="B29" s="10" t="s">
        <v>220</v>
      </c>
      <c r="C29" s="278">
        <v>208122</v>
      </c>
      <c r="D29" s="277">
        <v>0.38</v>
      </c>
      <c r="E29" s="12">
        <v>0.03</v>
      </c>
      <c r="F29" s="277">
        <v>0</v>
      </c>
      <c r="G29" s="12">
        <v>0</v>
      </c>
      <c r="H29" s="311" t="s">
        <v>390</v>
      </c>
      <c r="I29" s="312"/>
      <c r="J29" s="312"/>
      <c r="K29" s="312"/>
      <c r="L29" s="312"/>
      <c r="M29" s="312"/>
      <c r="N29" s="312"/>
      <c r="O29" s="312"/>
      <c r="P29" s="312"/>
    </row>
    <row r="30" spans="1:16" ht="15" x14ac:dyDescent="0.25">
      <c r="B30" s="10" t="s">
        <v>402</v>
      </c>
      <c r="C30" s="278">
        <v>209181.18628291003</v>
      </c>
      <c r="D30" s="277">
        <v>0.5</v>
      </c>
      <c r="E30" s="12">
        <v>0.09</v>
      </c>
      <c r="F30" s="277">
        <v>0.02</v>
      </c>
      <c r="G30" s="12">
        <v>1.3554658003028977E-2</v>
      </c>
      <c r="H30" s="311"/>
      <c r="I30" s="312"/>
      <c r="J30" s="312"/>
      <c r="K30" s="312"/>
      <c r="L30" s="312"/>
      <c r="M30" s="312"/>
      <c r="N30" s="312"/>
      <c r="O30" s="312"/>
      <c r="P30" s="312"/>
    </row>
    <row r="31" spans="1:16" ht="15" x14ac:dyDescent="0.25">
      <c r="B31" s="10"/>
      <c r="C31" s="278"/>
      <c r="D31" s="277"/>
      <c r="E31" s="12"/>
      <c r="F31" s="277"/>
      <c r="G31" s="12"/>
      <c r="H31" s="311"/>
      <c r="I31" s="312"/>
      <c r="J31" s="312"/>
      <c r="K31" s="312"/>
      <c r="L31" s="312"/>
      <c r="M31" s="312"/>
      <c r="N31" s="312"/>
      <c r="O31" s="312"/>
      <c r="P31" s="312"/>
    </row>
    <row r="32" spans="1:16" x14ac:dyDescent="0.2">
      <c r="B32" s="10"/>
      <c r="C32" s="278"/>
      <c r="D32" s="277"/>
      <c r="E32" s="12"/>
      <c r="F32" s="277"/>
      <c r="G32" s="12"/>
    </row>
    <row r="33" spans="2:9" x14ac:dyDescent="0.2">
      <c r="B33" s="10"/>
      <c r="C33" s="278"/>
      <c r="D33" s="277"/>
      <c r="E33" s="12"/>
      <c r="F33" s="277"/>
      <c r="G33" s="12"/>
    </row>
    <row r="34" spans="2:9" x14ac:dyDescent="0.2">
      <c r="B34" s="10"/>
      <c r="C34" s="278"/>
      <c r="D34" s="277"/>
      <c r="E34" s="12"/>
      <c r="F34" s="277"/>
      <c r="G34" s="12"/>
      <c r="I34" s="136"/>
    </row>
    <row r="35" spans="2:9" x14ac:dyDescent="0.2">
      <c r="B35" s="10"/>
      <c r="C35" s="278"/>
      <c r="D35" s="277"/>
      <c r="E35" s="12"/>
      <c r="F35" s="277"/>
      <c r="G35" s="12"/>
    </row>
    <row r="36" spans="2:9" x14ac:dyDescent="0.2">
      <c r="B36" s="10"/>
      <c r="C36" s="278"/>
      <c r="D36" s="277"/>
      <c r="E36" s="12"/>
      <c r="F36" s="277"/>
      <c r="G36" s="12"/>
      <c r="I36" s="40"/>
    </row>
    <row r="37" spans="2:9" x14ac:dyDescent="0.2">
      <c r="B37" s="10"/>
      <c r="C37" s="278"/>
      <c r="D37" s="277"/>
      <c r="E37" s="12"/>
      <c r="F37" s="277"/>
      <c r="G37" s="12"/>
      <c r="H37" s="40"/>
      <c r="I37" s="40"/>
    </row>
    <row r="38" spans="2:9" x14ac:dyDescent="0.2">
      <c r="B38" s="10"/>
      <c r="C38" s="278"/>
      <c r="D38" s="277"/>
      <c r="E38" s="12"/>
      <c r="F38" s="277"/>
      <c r="G38" s="12"/>
    </row>
    <row r="39" spans="2:9" x14ac:dyDescent="0.2">
      <c r="B39" s="10"/>
      <c r="C39" s="278"/>
      <c r="D39" s="277"/>
      <c r="E39" s="12"/>
      <c r="F39" s="277"/>
      <c r="G39" s="12"/>
    </row>
    <row r="40" spans="2:9" x14ac:dyDescent="0.2">
      <c r="B40" s="10"/>
      <c r="C40" s="278"/>
      <c r="D40" s="277"/>
      <c r="E40" s="12"/>
      <c r="F40" s="277"/>
      <c r="G40" s="12"/>
    </row>
    <row r="41" spans="2:9" x14ac:dyDescent="0.2">
      <c r="B41" s="10"/>
      <c r="C41" s="278"/>
      <c r="D41" s="277"/>
      <c r="E41" s="12"/>
      <c r="F41" s="277"/>
      <c r="G41" s="12"/>
    </row>
    <row r="42" spans="2:9" x14ac:dyDescent="0.2">
      <c r="B42" s="10"/>
      <c r="C42" s="278"/>
      <c r="D42" s="277"/>
      <c r="E42" s="12"/>
      <c r="F42" s="277"/>
      <c r="G42" s="12"/>
    </row>
    <row r="43" spans="2:9" ht="15.75" customHeight="1" x14ac:dyDescent="0.2">
      <c r="B43" s="10"/>
      <c r="C43" s="278"/>
      <c r="D43" s="277"/>
      <c r="E43" s="253"/>
      <c r="F43" s="277"/>
      <c r="G43" s="253"/>
    </row>
    <row r="44" spans="2:9" ht="5.25" customHeight="1" x14ac:dyDescent="0.2"/>
    <row r="45" spans="2:9" x14ac:dyDescent="0.2">
      <c r="C45" s="40"/>
    </row>
    <row r="58" spans="1:12" ht="15" customHeight="1" thickBot="1" x14ac:dyDescent="0.25">
      <c r="C58" s="20"/>
      <c r="D58" s="1181" t="s">
        <v>97</v>
      </c>
      <c r="E58" s="1181"/>
      <c r="F58" s="1181" t="s">
        <v>238</v>
      </c>
      <c r="G58" s="1181"/>
    </row>
    <row r="59" spans="1:12" ht="15.75" thickBot="1" x14ac:dyDescent="0.3">
      <c r="A59" s="279" t="s">
        <v>392</v>
      </c>
      <c r="D59" s="135" t="s">
        <v>237</v>
      </c>
      <c r="E59" s="11" t="s">
        <v>236</v>
      </c>
      <c r="F59" s="135" t="s">
        <v>237</v>
      </c>
      <c r="G59" s="11" t="s">
        <v>236</v>
      </c>
    </row>
    <row r="60" spans="1:12" ht="15" x14ac:dyDescent="0.25">
      <c r="B60" s="10" t="s">
        <v>220</v>
      </c>
      <c r="C60" s="278">
        <v>537791</v>
      </c>
      <c r="D60" s="277">
        <v>0.38</v>
      </c>
      <c r="E60" s="12">
        <f>+'[5]CONSOLIDADO '!J21</f>
        <v>0.9249200078204346</v>
      </c>
      <c r="F60" s="277">
        <v>0</v>
      </c>
      <c r="G60" s="12">
        <f>+'[5]ALERTAS DIRECCIONES'!P27</f>
        <v>0.48251737703203379</v>
      </c>
      <c r="H60" s="311" t="s">
        <v>389</v>
      </c>
      <c r="I60" s="312"/>
      <c r="J60" s="312"/>
      <c r="K60" s="312"/>
      <c r="L60" s="136"/>
    </row>
    <row r="61" spans="1:12" ht="15" x14ac:dyDescent="0.25">
      <c r="B61" s="10" t="s">
        <v>402</v>
      </c>
      <c r="C61" s="278">
        <v>537791</v>
      </c>
      <c r="D61" s="277">
        <v>0.5</v>
      </c>
      <c r="E61" s="12">
        <v>0.53554127002633001</v>
      </c>
      <c r="F61" s="277">
        <v>0.02</v>
      </c>
      <c r="G61" s="357">
        <v>4.4816979959852307E-3</v>
      </c>
      <c r="H61" s="311"/>
      <c r="I61" s="312"/>
      <c r="J61" s="312"/>
      <c r="K61" s="312"/>
      <c r="L61" s="136"/>
    </row>
    <row r="62" spans="1:12" ht="15" x14ac:dyDescent="0.25">
      <c r="B62" s="10" t="s">
        <v>404</v>
      </c>
      <c r="C62" s="278"/>
      <c r="D62" s="277"/>
      <c r="E62" s="12"/>
      <c r="F62" s="277"/>
      <c r="G62" s="357"/>
      <c r="H62" s="311"/>
      <c r="I62" s="312"/>
      <c r="J62" s="312"/>
      <c r="K62" s="312"/>
      <c r="L62" s="136"/>
    </row>
    <row r="63" spans="1:12" x14ac:dyDescent="0.2">
      <c r="B63" s="10" t="s">
        <v>405</v>
      </c>
      <c r="C63" s="278"/>
      <c r="D63" s="277"/>
      <c r="E63" s="12"/>
      <c r="F63" s="277"/>
      <c r="G63" s="12"/>
      <c r="H63" s="40"/>
    </row>
    <row r="64" spans="1:12" x14ac:dyDescent="0.2">
      <c r="B64" s="10" t="s">
        <v>406</v>
      </c>
      <c r="C64" s="278"/>
      <c r="D64" s="277"/>
      <c r="E64" s="12"/>
      <c r="F64" s="277"/>
      <c r="G64" s="12"/>
    </row>
    <row r="65" spans="1:7" x14ac:dyDescent="0.2">
      <c r="B65" s="10" t="s">
        <v>281</v>
      </c>
      <c r="C65" s="278"/>
      <c r="D65" s="277"/>
      <c r="E65" s="12"/>
      <c r="F65" s="277"/>
      <c r="G65" s="12"/>
    </row>
    <row r="66" spans="1:7" x14ac:dyDescent="0.2">
      <c r="A66" s="40"/>
      <c r="B66" s="10" t="s">
        <v>283</v>
      </c>
      <c r="C66" s="278"/>
      <c r="D66" s="277"/>
      <c r="E66" s="12"/>
      <c r="F66" s="277"/>
      <c r="G66" s="12"/>
    </row>
    <row r="67" spans="1:7" x14ac:dyDescent="0.2">
      <c r="B67" s="10" t="s">
        <v>410</v>
      </c>
      <c r="C67" s="278"/>
      <c r="D67" s="277"/>
      <c r="E67" s="12"/>
      <c r="F67" s="277"/>
      <c r="G67" s="12"/>
    </row>
    <row r="68" spans="1:7" x14ac:dyDescent="0.2">
      <c r="B68" s="10" t="s">
        <v>411</v>
      </c>
      <c r="C68" s="278"/>
      <c r="D68" s="277"/>
      <c r="E68" s="12"/>
      <c r="F68" s="277"/>
      <c r="G68" s="12"/>
    </row>
    <row r="69" spans="1:7" x14ac:dyDescent="0.2">
      <c r="B69" s="10" t="s">
        <v>291</v>
      </c>
      <c r="C69" s="278"/>
      <c r="D69" s="277"/>
      <c r="E69" s="12"/>
      <c r="F69" s="277"/>
      <c r="G69" s="12"/>
    </row>
    <row r="70" spans="1:7" x14ac:dyDescent="0.2">
      <c r="B70" s="10" t="s">
        <v>292</v>
      </c>
      <c r="C70" s="278"/>
      <c r="D70" s="277"/>
      <c r="E70" s="12"/>
      <c r="F70" s="277"/>
      <c r="G70" s="12"/>
    </row>
    <row r="71" spans="1:7" x14ac:dyDescent="0.2">
      <c r="B71" s="10" t="s">
        <v>393</v>
      </c>
      <c r="C71" s="278"/>
      <c r="D71" s="277"/>
      <c r="E71" s="12"/>
      <c r="F71" s="277"/>
      <c r="G71" s="12"/>
    </row>
    <row r="72" spans="1:7" x14ac:dyDescent="0.2">
      <c r="B72" s="10"/>
      <c r="C72" s="278"/>
      <c r="D72" s="277"/>
      <c r="E72" s="12"/>
      <c r="F72" s="277"/>
      <c r="G72" s="12"/>
    </row>
    <row r="73" spans="1:7" x14ac:dyDescent="0.2">
      <c r="B73" s="10"/>
      <c r="C73" s="278"/>
      <c r="D73" s="277"/>
      <c r="E73" s="12"/>
      <c r="F73" s="277"/>
      <c r="G73" s="12"/>
    </row>
    <row r="74" spans="1:7" ht="15" x14ac:dyDescent="0.2">
      <c r="B74" s="10"/>
      <c r="C74" s="278"/>
      <c r="D74" s="277"/>
      <c r="E74" s="253"/>
      <c r="F74" s="277"/>
      <c r="G74" s="253"/>
    </row>
    <row r="77" spans="1:7" ht="15" x14ac:dyDescent="0.25">
      <c r="C77" s="314"/>
    </row>
    <row r="92" spans="2:14" x14ac:dyDescent="0.2">
      <c r="C92" s="9" t="s">
        <v>72</v>
      </c>
    </row>
    <row r="94" spans="2:14" ht="20.25" customHeight="1" x14ac:dyDescent="0.2">
      <c r="B94" s="412" t="s">
        <v>339</v>
      </c>
      <c r="C94" s="413" t="s">
        <v>375</v>
      </c>
      <c r="D94" s="413" t="s">
        <v>376</v>
      </c>
      <c r="E94" s="413"/>
      <c r="F94" s="413"/>
      <c r="G94" s="413"/>
      <c r="H94" s="413"/>
      <c r="I94" s="413"/>
      <c r="J94" s="413"/>
      <c r="K94" s="413"/>
      <c r="L94" s="413"/>
      <c r="M94" s="413"/>
      <c r="N94" s="496" t="s">
        <v>393</v>
      </c>
    </row>
    <row r="95" spans="2:14" ht="15.75" customHeight="1" x14ac:dyDescent="0.2">
      <c r="B95" s="414" t="s">
        <v>179</v>
      </c>
      <c r="C95" s="313">
        <v>0.38</v>
      </c>
      <c r="D95" s="313">
        <v>0.5</v>
      </c>
      <c r="E95" s="313"/>
      <c r="F95" s="313"/>
      <c r="G95" s="313"/>
      <c r="H95" s="313"/>
      <c r="I95" s="313"/>
      <c r="J95" s="313"/>
      <c r="K95" s="313"/>
      <c r="L95" s="313"/>
      <c r="M95" s="313"/>
      <c r="N95" s="123"/>
    </row>
    <row r="96" spans="2:14" ht="15.75" customHeight="1" x14ac:dyDescent="0.2">
      <c r="B96" s="576"/>
      <c r="C96" s="346"/>
      <c r="D96" s="346"/>
      <c r="E96" s="346"/>
      <c r="F96" s="347"/>
      <c r="G96" s="347"/>
      <c r="H96" s="347"/>
      <c r="I96" s="347"/>
      <c r="J96" s="347"/>
      <c r="K96" s="347"/>
      <c r="L96" s="347"/>
      <c r="M96" s="347"/>
    </row>
    <row r="97" spans="2:14" x14ac:dyDescent="0.2">
      <c r="C97" s="9" t="s">
        <v>386</v>
      </c>
    </row>
    <row r="99" spans="2:14" ht="15" x14ac:dyDescent="0.2">
      <c r="B99" s="412" t="s">
        <v>339</v>
      </c>
      <c r="C99" s="413" t="s">
        <v>375</v>
      </c>
      <c r="D99" s="413" t="s">
        <v>376</v>
      </c>
      <c r="E99" s="413" t="s">
        <v>372</v>
      </c>
      <c r="F99" s="413" t="s">
        <v>373</v>
      </c>
      <c r="G99" s="413" t="s">
        <v>286</v>
      </c>
      <c r="H99" s="413" t="s">
        <v>287</v>
      </c>
      <c r="I99" s="413" t="s">
        <v>288</v>
      </c>
      <c r="J99" s="413" t="s">
        <v>289</v>
      </c>
      <c r="K99" s="413" t="s">
        <v>290</v>
      </c>
      <c r="L99" s="413" t="s">
        <v>291</v>
      </c>
      <c r="M99" s="413" t="s">
        <v>292</v>
      </c>
      <c r="N99" s="496" t="s">
        <v>393</v>
      </c>
    </row>
    <row r="100" spans="2:14" ht="15" x14ac:dyDescent="0.2">
      <c r="B100" s="414" t="s">
        <v>179</v>
      </c>
      <c r="C100" s="313">
        <v>0</v>
      </c>
      <c r="D100" s="313">
        <v>0.02</v>
      </c>
      <c r="E100" s="313"/>
      <c r="F100" s="313"/>
      <c r="G100" s="313"/>
      <c r="H100" s="313"/>
      <c r="I100" s="313"/>
      <c r="J100" s="313"/>
      <c r="K100" s="313"/>
      <c r="L100" s="313"/>
      <c r="M100" s="313"/>
      <c r="N100" s="123"/>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4" workbookViewId="0">
      <selection activeCell="F15" sqref="F15"/>
    </sheetView>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41" bestFit="1" customWidth="1"/>
  </cols>
  <sheetData>
    <row r="1" spans="2:10" x14ac:dyDescent="0.25">
      <c r="B1" s="234" t="str">
        <f>+'CONSOLIDADO '!A20</f>
        <v xml:space="preserve"> Ejecución vigencia 2026. 31 de mayo 2026</v>
      </c>
    </row>
    <row r="2" spans="2:10" ht="15" customHeight="1" thickBot="1" x14ac:dyDescent="0.3">
      <c r="D2" s="1"/>
    </row>
    <row r="3" spans="2:10" ht="25.5" customHeight="1" thickBot="1" x14ac:dyDescent="0.3">
      <c r="B3" s="1184" t="str">
        <f>+'CONSOLIDADO '!A20</f>
        <v xml:space="preserve"> Ejecución vigencia 2026. 31 de mayo 2026</v>
      </c>
      <c r="C3" s="1185"/>
      <c r="D3" s="1185"/>
      <c r="E3" s="1185"/>
      <c r="F3" s="1185"/>
      <c r="G3" s="1185"/>
      <c r="H3" s="1185"/>
      <c r="I3" s="1185"/>
      <c r="J3" s="1186"/>
    </row>
    <row r="4" spans="2:10" ht="32.25" thickBot="1" x14ac:dyDescent="0.3">
      <c r="B4" s="520" t="s">
        <v>343</v>
      </c>
      <c r="C4" s="520" t="s">
        <v>344</v>
      </c>
      <c r="D4" s="520" t="s">
        <v>378</v>
      </c>
      <c r="E4" s="520" t="s">
        <v>345</v>
      </c>
      <c r="F4" s="523" t="s">
        <v>354</v>
      </c>
      <c r="G4" s="523" t="s">
        <v>355</v>
      </c>
      <c r="H4" s="523" t="s">
        <v>356</v>
      </c>
      <c r="I4" s="523" t="s">
        <v>357</v>
      </c>
      <c r="J4" s="523" t="s">
        <v>476</v>
      </c>
    </row>
    <row r="5" spans="2:10" ht="19.5" thickBot="1" x14ac:dyDescent="0.3">
      <c r="B5" s="1189" t="s">
        <v>374</v>
      </c>
      <c r="C5" s="233" t="s">
        <v>346</v>
      </c>
      <c r="D5" s="510">
        <f>+'CONSOLIDADO '!B13</f>
        <v>1114963.5883860001</v>
      </c>
      <c r="E5" s="511">
        <f>+'CONSOLIDADO '!F13</f>
        <v>1109254.1871040002</v>
      </c>
      <c r="F5" s="511">
        <f>+'CONSOLIDADO '!J13</f>
        <v>735962.60393733985</v>
      </c>
      <c r="G5" s="232">
        <f>+F5/E5</f>
        <v>0.66347516420809172</v>
      </c>
      <c r="H5" s="511">
        <f>+'CONSOLIDADO '!M13</f>
        <v>133034.71638783001</v>
      </c>
      <c r="I5" s="232">
        <f>+H5/E5</f>
        <v>0.1199316783605317</v>
      </c>
      <c r="J5" s="511" t="e">
        <f>+'CONSOLIDADO '!P13</f>
        <v>#REF!</v>
      </c>
    </row>
    <row r="6" spans="2:10" ht="19.5" thickBot="1" x14ac:dyDescent="0.3">
      <c r="B6" s="1190"/>
      <c r="C6" s="233" t="s">
        <v>349</v>
      </c>
      <c r="D6" s="510">
        <f>+'CONSOLIDADO '!B15</f>
        <v>314006.69872500002</v>
      </c>
      <c r="E6" s="511">
        <f>+'CONSOLIDADO '!F15</f>
        <v>314006.69872500002</v>
      </c>
      <c r="F6" s="511">
        <f>+'CONSOLIDADO '!J15</f>
        <v>122031.74611897997</v>
      </c>
      <c r="G6" s="232">
        <f>+F6/E6</f>
        <v>0.388627843337357</v>
      </c>
      <c r="H6" s="511">
        <f>+'CONSOLIDADO '!M14</f>
        <v>15581.8011243</v>
      </c>
      <c r="I6" s="232">
        <f t="shared" ref="I6:I21" si="0">+H6/E6</f>
        <v>4.9622511836749664E-2</v>
      </c>
      <c r="J6" s="511" t="e">
        <f>+'CONSOLIDADO '!P15</f>
        <v>#REF!</v>
      </c>
    </row>
    <row r="7" spans="2:10" ht="19.5" thickBot="1" x14ac:dyDescent="0.3">
      <c r="B7" s="1190"/>
      <c r="C7" s="233" t="s">
        <v>347</v>
      </c>
      <c r="D7" s="510">
        <f>+'CONSOLIDADO '!B18</f>
        <v>0</v>
      </c>
      <c r="E7" s="511">
        <f>+'DATOS REGALIAS'!F18</f>
        <v>0</v>
      </c>
      <c r="F7" s="511">
        <f>+'DATOS REGALIAS'!L18</f>
        <v>0</v>
      </c>
      <c r="G7" s="232">
        <f>+IF(ISERROR(F7/E7),0,F7/E7)</f>
        <v>0</v>
      </c>
      <c r="H7" s="511">
        <f>+'DATOS REGALIAS'!L18</f>
        <v>0</v>
      </c>
      <c r="I7" s="232">
        <v>0</v>
      </c>
      <c r="J7" s="511">
        <f>+'CONSOLIDADO '!P18</f>
        <v>0</v>
      </c>
    </row>
    <row r="8" spans="2:10" ht="19.5" thickBot="1" x14ac:dyDescent="0.3">
      <c r="B8" s="1191"/>
      <c r="C8" s="285" t="s">
        <v>348</v>
      </c>
      <c r="D8" s="512">
        <f>+D5+D6+D7</f>
        <v>1428970.2871110002</v>
      </c>
      <c r="E8" s="513">
        <f>+E5+E6+E7</f>
        <v>1423260.8858290003</v>
      </c>
      <c r="F8" s="513">
        <f>+F5+F6+F7</f>
        <v>857994.35005631985</v>
      </c>
      <c r="G8" s="286">
        <f>+F8/E8</f>
        <v>0.60283701926970878</v>
      </c>
      <c r="H8" s="513">
        <f>+H5+H6+H7</f>
        <v>148616.51751213</v>
      </c>
      <c r="I8" s="286">
        <f t="shared" si="0"/>
        <v>0.10441973006625979</v>
      </c>
      <c r="J8" s="513" t="e">
        <f>+J5+J7+J6</f>
        <v>#REF!</v>
      </c>
    </row>
    <row r="9" spans="2:10" ht="39.75" customHeight="1" thickBot="1" x14ac:dyDescent="0.3">
      <c r="B9" s="1189" t="s">
        <v>350</v>
      </c>
      <c r="C9" s="233" t="s">
        <v>346</v>
      </c>
      <c r="D9" s="510" t="e">
        <f>+#REF!-#REF!</f>
        <v>#REF!</v>
      </c>
      <c r="E9" s="514" t="e">
        <f>+#REF!-#REF!</f>
        <v>#REF!</v>
      </c>
      <c r="F9" s="511" t="e">
        <f>+#REF!-#REF!</f>
        <v>#REF!</v>
      </c>
      <c r="G9" s="232" t="e">
        <f t="shared" ref="G9:G21" si="1">+F9/E9</f>
        <v>#REF!</v>
      </c>
      <c r="H9" s="511" t="e">
        <f>+#REF!-#REF!</f>
        <v>#REF!</v>
      </c>
      <c r="I9" s="232" t="e">
        <f t="shared" si="0"/>
        <v>#REF!</v>
      </c>
      <c r="J9" s="511" t="e">
        <f>+#REF!-#REF!</f>
        <v>#REF!</v>
      </c>
    </row>
    <row r="10" spans="2:10" ht="39.75" customHeight="1" thickBot="1" x14ac:dyDescent="0.3">
      <c r="B10" s="1190"/>
      <c r="C10" s="348" t="s">
        <v>387</v>
      </c>
      <c r="D10" s="510" t="e">
        <f>+#REF!</f>
        <v>#REF!</v>
      </c>
      <c r="E10" s="514" t="e">
        <f>+#REF!</f>
        <v>#REF!</v>
      </c>
      <c r="F10" s="511" t="e">
        <f>+#REF!</f>
        <v>#REF!</v>
      </c>
      <c r="G10" s="232" t="e">
        <f>+F10/E10</f>
        <v>#REF!</v>
      </c>
      <c r="H10" s="511" t="e">
        <f>+#REF!</f>
        <v>#REF!</v>
      </c>
      <c r="I10" s="232" t="e">
        <f>+H10/E10</f>
        <v>#REF!</v>
      </c>
      <c r="J10" s="511" t="e">
        <f>+#REF!</f>
        <v>#REF!</v>
      </c>
    </row>
    <row r="11" spans="2:10" ht="19.5" thickBot="1" x14ac:dyDescent="0.3">
      <c r="B11" s="1190"/>
      <c r="C11" s="233" t="s">
        <v>349</v>
      </c>
      <c r="D11" s="510" t="e">
        <f>+#REF!</f>
        <v>#REF!</v>
      </c>
      <c r="E11" s="511" t="e">
        <f>+#REF!</f>
        <v>#REF!</v>
      </c>
      <c r="F11" s="511" t="e">
        <f>+#REF!</f>
        <v>#REF!</v>
      </c>
      <c r="G11" s="232" t="e">
        <f t="shared" si="1"/>
        <v>#REF!</v>
      </c>
      <c r="H11" s="511" t="e">
        <f>+#REF!</f>
        <v>#REF!</v>
      </c>
      <c r="I11" s="232" t="e">
        <f t="shared" si="0"/>
        <v>#REF!</v>
      </c>
      <c r="J11" s="511" t="e">
        <f>+#REF!</f>
        <v>#REF!</v>
      </c>
    </row>
    <row r="12" spans="2:10" ht="19.5" thickBot="1" x14ac:dyDescent="0.3">
      <c r="B12" s="1191"/>
      <c r="C12" s="285" t="s">
        <v>348</v>
      </c>
      <c r="D12" s="512" t="e">
        <f>+D9+D10+D11</f>
        <v>#REF!</v>
      </c>
      <c r="E12" s="512" t="e">
        <f>+E9+E10+E11</f>
        <v>#REF!</v>
      </c>
      <c r="F12" s="512" t="e">
        <f>+F9+F10+F11</f>
        <v>#REF!</v>
      </c>
      <c r="G12" s="286" t="e">
        <f t="shared" si="1"/>
        <v>#REF!</v>
      </c>
      <c r="H12" s="513" t="e">
        <f>+H9+H11+H10</f>
        <v>#REF!</v>
      </c>
      <c r="I12" s="286" t="e">
        <f>+H12/E12</f>
        <v>#REF!</v>
      </c>
      <c r="J12" s="512" t="e">
        <f>+J9+J11+J10</f>
        <v>#REF!</v>
      </c>
    </row>
    <row r="13" spans="2:10" ht="19.5" thickBot="1" x14ac:dyDescent="0.3">
      <c r="B13" s="1189" t="s">
        <v>351</v>
      </c>
      <c r="C13" s="233" t="s">
        <v>346</v>
      </c>
      <c r="D13" s="510" t="e">
        <f>+#REF!</f>
        <v>#REF!</v>
      </c>
      <c r="E13" s="511" t="e">
        <f>+#REF!</f>
        <v>#REF!</v>
      </c>
      <c r="F13" s="511" t="e">
        <f>+#REF!</f>
        <v>#REF!</v>
      </c>
      <c r="G13" s="232" t="e">
        <f t="shared" si="1"/>
        <v>#REF!</v>
      </c>
      <c r="H13" s="511" t="e">
        <f>+#REF!</f>
        <v>#REF!</v>
      </c>
      <c r="I13" s="232" t="e">
        <f t="shared" si="0"/>
        <v>#REF!</v>
      </c>
      <c r="J13" s="511" t="e">
        <f>+#REF!</f>
        <v>#REF!</v>
      </c>
    </row>
    <row r="14" spans="2:10" ht="19.5" thickBot="1" x14ac:dyDescent="0.3">
      <c r="B14" s="1190"/>
      <c r="C14" s="233" t="s">
        <v>349</v>
      </c>
      <c r="D14" s="510" t="e">
        <f>+#REF!</f>
        <v>#REF!</v>
      </c>
      <c r="E14" s="511" t="e">
        <f>+#REF!</f>
        <v>#REF!</v>
      </c>
      <c r="F14" s="511" t="e">
        <f>+#REF!</f>
        <v>#REF!</v>
      </c>
      <c r="G14" s="232" t="e">
        <f t="shared" si="1"/>
        <v>#REF!</v>
      </c>
      <c r="H14" s="511" t="e">
        <f>+#REF!</f>
        <v>#REF!</v>
      </c>
      <c r="I14" s="232" t="e">
        <f t="shared" si="0"/>
        <v>#REF!</v>
      </c>
      <c r="J14" s="511" t="e">
        <f>+#REF!</f>
        <v>#REF!</v>
      </c>
    </row>
    <row r="15" spans="2:10" ht="19.5" thickBot="1" x14ac:dyDescent="0.3">
      <c r="B15" s="1191"/>
      <c r="C15" s="285" t="s">
        <v>348</v>
      </c>
      <c r="D15" s="512" t="e">
        <f>+D13+D14</f>
        <v>#REF!</v>
      </c>
      <c r="E15" s="513" t="e">
        <f>+E13+E14</f>
        <v>#REF!</v>
      </c>
      <c r="F15" s="513" t="e">
        <f>+F13+F14</f>
        <v>#REF!</v>
      </c>
      <c r="G15" s="286" t="e">
        <f t="shared" si="1"/>
        <v>#REF!</v>
      </c>
      <c r="H15" s="513" t="e">
        <f>+H13+H14</f>
        <v>#REF!</v>
      </c>
      <c r="I15" s="286" t="e">
        <f>+H15/E15</f>
        <v>#REF!</v>
      </c>
      <c r="J15" s="513" t="e">
        <f>+J13+J14</f>
        <v>#REF!</v>
      </c>
    </row>
    <row r="16" spans="2:10" ht="39.75" customHeight="1" thickBot="1" x14ac:dyDescent="0.3">
      <c r="B16" s="1189" t="s">
        <v>352</v>
      </c>
      <c r="C16" s="233" t="s">
        <v>346</v>
      </c>
      <c r="D16" s="510" t="e">
        <f>+#REF!</f>
        <v>#REF!</v>
      </c>
      <c r="E16" s="521" t="e">
        <f>+#REF!</f>
        <v>#REF!</v>
      </c>
      <c r="F16" s="511" t="e">
        <f>+#REF!</f>
        <v>#REF!</v>
      </c>
      <c r="G16" s="232" t="e">
        <f t="shared" si="1"/>
        <v>#REF!</v>
      </c>
      <c r="H16" s="511" t="e">
        <f>+#REF!</f>
        <v>#REF!</v>
      </c>
      <c r="I16" s="232" t="e">
        <f t="shared" si="0"/>
        <v>#REF!</v>
      </c>
      <c r="J16" s="511" t="e">
        <f>+#REF!</f>
        <v>#REF!</v>
      </c>
    </row>
    <row r="17" spans="2:10" ht="19.5" thickBot="1" x14ac:dyDescent="0.3">
      <c r="B17" s="1190"/>
      <c r="C17" s="233" t="s">
        <v>349</v>
      </c>
      <c r="D17" s="510" t="e">
        <f>+#REF!</f>
        <v>#REF!</v>
      </c>
      <c r="E17" s="521" t="e">
        <f>+#REF!</f>
        <v>#REF!</v>
      </c>
      <c r="F17" s="511" t="e">
        <f>+#REF!</f>
        <v>#REF!</v>
      </c>
      <c r="G17" s="232" t="e">
        <f t="shared" si="1"/>
        <v>#REF!</v>
      </c>
      <c r="H17" s="511" t="e">
        <f>+#REF!</f>
        <v>#REF!</v>
      </c>
      <c r="I17" s="232" t="e">
        <f t="shared" si="0"/>
        <v>#REF!</v>
      </c>
      <c r="J17" s="511" t="e">
        <f>+#REF!</f>
        <v>#REF!</v>
      </c>
    </row>
    <row r="18" spans="2:10" ht="19.5" thickBot="1" x14ac:dyDescent="0.3">
      <c r="B18" s="1191"/>
      <c r="C18" s="285" t="s">
        <v>348</v>
      </c>
      <c r="D18" s="512" t="e">
        <f>+D16+D17</f>
        <v>#REF!</v>
      </c>
      <c r="E18" s="513" t="e">
        <f>+E16+E17</f>
        <v>#REF!</v>
      </c>
      <c r="F18" s="513" t="e">
        <f>+F16+F17</f>
        <v>#REF!</v>
      </c>
      <c r="G18" s="286" t="e">
        <f t="shared" si="1"/>
        <v>#REF!</v>
      </c>
      <c r="H18" s="513" t="e">
        <f>+H16+H17</f>
        <v>#REF!</v>
      </c>
      <c r="I18" s="286" t="e">
        <f t="shared" si="0"/>
        <v>#REF!</v>
      </c>
      <c r="J18" s="513" t="e">
        <f>+J16+J17</f>
        <v>#REF!</v>
      </c>
    </row>
    <row r="19" spans="2:10" ht="39.75" customHeight="1" thickBot="1" x14ac:dyDescent="0.3">
      <c r="B19" s="1189" t="s">
        <v>353</v>
      </c>
      <c r="C19" s="233" t="s">
        <v>346</v>
      </c>
      <c r="D19" s="510" t="e">
        <f>+#REF!</f>
        <v>#REF!</v>
      </c>
      <c r="E19" s="511" t="e">
        <f>+#REF!</f>
        <v>#REF!</v>
      </c>
      <c r="F19" s="511" t="e">
        <f>+#REF!</f>
        <v>#REF!</v>
      </c>
      <c r="G19" s="232" t="e">
        <f t="shared" si="1"/>
        <v>#REF!</v>
      </c>
      <c r="H19" s="511" t="e">
        <f>+#REF!</f>
        <v>#REF!</v>
      </c>
      <c r="I19" s="232" t="e">
        <f t="shared" si="0"/>
        <v>#REF!</v>
      </c>
      <c r="J19" s="511" t="e">
        <f>+#REF!</f>
        <v>#REF!</v>
      </c>
    </row>
    <row r="20" spans="2:10" ht="19.5" thickBot="1" x14ac:dyDescent="0.3">
      <c r="B20" s="1190"/>
      <c r="C20" s="233" t="s">
        <v>349</v>
      </c>
      <c r="D20" s="510" t="e">
        <f>+#REF!</f>
        <v>#REF!</v>
      </c>
      <c r="E20" s="511" t="e">
        <f>+#REF!</f>
        <v>#REF!</v>
      </c>
      <c r="F20" s="511" t="e">
        <f>+#REF!</f>
        <v>#REF!</v>
      </c>
      <c r="G20" s="232" t="e">
        <f t="shared" si="1"/>
        <v>#REF!</v>
      </c>
      <c r="H20" s="515" t="e">
        <f>+#REF!</f>
        <v>#REF!</v>
      </c>
      <c r="I20" s="232" t="e">
        <f t="shared" si="0"/>
        <v>#REF!</v>
      </c>
      <c r="J20" s="515" t="e">
        <f>+#REF!</f>
        <v>#REF!</v>
      </c>
    </row>
    <row r="21" spans="2:10" ht="19.5" thickBot="1" x14ac:dyDescent="0.3">
      <c r="B21" s="1191"/>
      <c r="C21" s="285" t="s">
        <v>348</v>
      </c>
      <c r="D21" s="512" t="e">
        <f>+D19+D20</f>
        <v>#REF!</v>
      </c>
      <c r="E21" s="513" t="e">
        <f>+E19+E20</f>
        <v>#REF!</v>
      </c>
      <c r="F21" s="513" t="e">
        <f>+F19+F20</f>
        <v>#REF!</v>
      </c>
      <c r="G21" s="286" t="e">
        <f t="shared" si="1"/>
        <v>#REF!</v>
      </c>
      <c r="H21" s="513" t="e">
        <f>+H19+H20</f>
        <v>#REF!</v>
      </c>
      <c r="I21" s="286" t="e">
        <f t="shared" si="0"/>
        <v>#REF!</v>
      </c>
      <c r="J21" s="513" t="e">
        <f>+J19+J20</f>
        <v>#REF!</v>
      </c>
    </row>
    <row r="22" spans="2:10" ht="19.5" thickBot="1" x14ac:dyDescent="0.3">
      <c r="B22" s="1192" t="s">
        <v>69</v>
      </c>
      <c r="C22" s="1193"/>
      <c r="D22" s="522" t="e">
        <f>+D8+D12+D15+D18+D21</f>
        <v>#REF!</v>
      </c>
      <c r="E22" s="516" t="e">
        <f>+E8+E12+E15+E18+E21</f>
        <v>#REF!</v>
      </c>
      <c r="F22" s="516" t="e">
        <f>+F8+F12+F15+F18+F21</f>
        <v>#REF!</v>
      </c>
      <c r="G22" s="302" t="e">
        <f>+F22/E22</f>
        <v>#REF!</v>
      </c>
      <c r="H22" s="516" t="e">
        <f>+H8+H12+H15+H18+H21</f>
        <v>#REF!</v>
      </c>
      <c r="I22" s="302" t="e">
        <f>+H22/E22</f>
        <v>#REF!</v>
      </c>
      <c r="J22" s="516" t="e">
        <f>+J8+J12+J15+J18+J21</f>
        <v>#REF!</v>
      </c>
    </row>
    <row r="23" spans="2:10" x14ac:dyDescent="0.25">
      <c r="B23" s="1187"/>
      <c r="C23" s="1188"/>
      <c r="D23" s="1188"/>
      <c r="E23" s="1188"/>
      <c r="F23" s="1188"/>
      <c r="G23" s="1188"/>
      <c r="H23" s="1188"/>
      <c r="I23" s="1188"/>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election activeCell="L21" sqref="L21"/>
    </sheetView>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28" t="s">
        <v>87</v>
      </c>
    </row>
    <row r="3" spans="1:13" ht="29.25" customHeight="1" thickBot="1" x14ac:dyDescent="0.3">
      <c r="A3" s="1194" t="s">
        <v>91</v>
      </c>
      <c r="B3" s="1195"/>
      <c r="C3" s="1195"/>
      <c r="D3" s="1195"/>
      <c r="E3" s="1195"/>
      <c r="F3" s="1195"/>
      <c r="G3" s="1195"/>
      <c r="H3" s="1195"/>
      <c r="I3" s="1195"/>
      <c r="J3" s="1195"/>
      <c r="K3" s="1195"/>
      <c r="L3" s="1196"/>
    </row>
    <row r="4" spans="1:13" ht="52.5" customHeight="1" thickBot="1" x14ac:dyDescent="0.3">
      <c r="A4" s="453" t="s">
        <v>63</v>
      </c>
      <c r="B4" s="434" t="s">
        <v>92</v>
      </c>
      <c r="C4" s="434" t="s">
        <v>41</v>
      </c>
      <c r="D4" s="434" t="s">
        <v>95</v>
      </c>
      <c r="E4" s="434" t="s">
        <v>96</v>
      </c>
      <c r="F4" s="435" t="s">
        <v>24</v>
      </c>
      <c r="G4" s="434" t="s">
        <v>362</v>
      </c>
      <c r="H4" s="435" t="s">
        <v>42</v>
      </c>
      <c r="I4" s="436" t="s">
        <v>25</v>
      </c>
      <c r="J4" s="435" t="s">
        <v>65</v>
      </c>
      <c r="K4" s="435" t="s">
        <v>79</v>
      </c>
      <c r="L4" s="438" t="s">
        <v>44</v>
      </c>
    </row>
    <row r="5" spans="1:13" ht="28.5" customHeight="1" x14ac:dyDescent="0.25">
      <c r="A5" s="166" t="s">
        <v>46</v>
      </c>
      <c r="B5" s="167" t="e">
        <f>+#REF!</f>
        <v>#REF!</v>
      </c>
      <c r="C5" s="168" t="e">
        <f>+#REF!</f>
        <v>#REF!</v>
      </c>
      <c r="D5" s="168" t="e">
        <f>+#REF!</f>
        <v>#REF!</v>
      </c>
      <c r="E5" s="168" t="e">
        <f>+#REF!</f>
        <v>#REF!</v>
      </c>
      <c r="F5" s="168" t="e">
        <f>+#REF!</f>
        <v>#REF!</v>
      </c>
      <c r="G5" s="267" t="e">
        <f>+F5/E5</f>
        <v>#REF!</v>
      </c>
      <c r="H5" s="168" t="e">
        <f t="shared" ref="H5:H11" si="0">+E5-F5</f>
        <v>#REF!</v>
      </c>
      <c r="I5" s="168" t="e">
        <f>+#REF!</f>
        <v>#REF!</v>
      </c>
      <c r="J5" s="169" t="e">
        <f t="shared" ref="J5:J11" si="1">+I5/E5</f>
        <v>#REF!</v>
      </c>
      <c r="K5" s="168" t="e">
        <f>+#REF!</f>
        <v>#REF!</v>
      </c>
      <c r="L5" s="172" t="e">
        <f t="shared" ref="L5:L11" si="2">+K5/E5</f>
        <v>#REF!</v>
      </c>
    </row>
    <row r="6" spans="1:13" ht="34.5" customHeight="1" x14ac:dyDescent="0.25">
      <c r="A6" s="161" t="s">
        <v>167</v>
      </c>
      <c r="B6" s="157" t="e">
        <f>+#REF!</f>
        <v>#REF!</v>
      </c>
      <c r="C6" s="149" t="e">
        <f>+#REF!</f>
        <v>#REF!</v>
      </c>
      <c r="D6" s="149" t="e">
        <f>+#REF!</f>
        <v>#REF!</v>
      </c>
      <c r="E6" s="149" t="e">
        <f>+#REF!</f>
        <v>#REF!</v>
      </c>
      <c r="F6" s="149" t="e">
        <f>+#REF!</f>
        <v>#REF!</v>
      </c>
      <c r="G6" s="268" t="e">
        <f t="shared" ref="G6:G11" si="3">+F6/E6</f>
        <v>#REF!</v>
      </c>
      <c r="H6" s="149" t="e">
        <f t="shared" si="0"/>
        <v>#REF!</v>
      </c>
      <c r="I6" s="149" t="e">
        <f>+#REF!</f>
        <v>#REF!</v>
      </c>
      <c r="J6" s="170" t="e">
        <f t="shared" si="1"/>
        <v>#REF!</v>
      </c>
      <c r="K6" s="149" t="e">
        <f>+#REF!</f>
        <v>#REF!</v>
      </c>
      <c r="L6" s="173" t="e">
        <f t="shared" si="2"/>
        <v>#REF!</v>
      </c>
    </row>
    <row r="7" spans="1:13" ht="48" customHeight="1" x14ac:dyDescent="0.25">
      <c r="A7" s="161" t="s">
        <v>168</v>
      </c>
      <c r="B7" s="157" t="e">
        <f>+#REF!</f>
        <v>#REF!</v>
      </c>
      <c r="C7" s="149" t="e">
        <f>+#REF!</f>
        <v>#REF!</v>
      </c>
      <c r="D7" s="149" t="e">
        <f>+#REF!</f>
        <v>#REF!</v>
      </c>
      <c r="E7" s="149" t="e">
        <f>+#REF!</f>
        <v>#REF!</v>
      </c>
      <c r="F7" s="149" t="e">
        <f>+#REF!+#REF!</f>
        <v>#REF!</v>
      </c>
      <c r="G7" s="268" t="e">
        <f t="shared" si="3"/>
        <v>#REF!</v>
      </c>
      <c r="H7" s="149" t="e">
        <f t="shared" si="0"/>
        <v>#REF!</v>
      </c>
      <c r="I7" s="149" t="e">
        <f>+#REF!+#REF!</f>
        <v>#REF!</v>
      </c>
      <c r="J7" s="170" t="e">
        <f t="shared" si="1"/>
        <v>#REF!</v>
      </c>
      <c r="K7" s="149" t="e">
        <f>+#REF!</f>
        <v>#REF!</v>
      </c>
      <c r="L7" s="173" t="e">
        <f t="shared" si="2"/>
        <v>#REF!</v>
      </c>
    </row>
    <row r="8" spans="1:13" ht="27" customHeight="1" x14ac:dyDescent="0.25">
      <c r="A8" s="460" t="s">
        <v>49</v>
      </c>
      <c r="B8" s="461" t="e">
        <f>+#REF!</f>
        <v>#REF!</v>
      </c>
      <c r="C8" s="462" t="e">
        <f>+#REF!</f>
        <v>#REF!</v>
      </c>
      <c r="D8" s="462" t="e">
        <f>+#REF!</f>
        <v>#REF!</v>
      </c>
      <c r="E8" s="462" t="e">
        <f>+#REF!</f>
        <v>#REF!</v>
      </c>
      <c r="F8" s="462" t="e">
        <f>SUM(F5:F7)</f>
        <v>#REF!</v>
      </c>
      <c r="G8" s="463" t="e">
        <f t="shared" si="3"/>
        <v>#REF!</v>
      </c>
      <c r="H8" s="462" t="e">
        <f t="shared" si="0"/>
        <v>#REF!</v>
      </c>
      <c r="I8" s="462" t="e">
        <f>SUM(I5:I7)</f>
        <v>#REF!</v>
      </c>
      <c r="J8" s="464" t="e">
        <f>+I8/E8</f>
        <v>#REF!</v>
      </c>
      <c r="K8" s="462" t="e">
        <f>+#REF!</f>
        <v>#REF!</v>
      </c>
      <c r="L8" s="465" t="e">
        <f t="shared" si="2"/>
        <v>#REF!</v>
      </c>
    </row>
    <row r="9" spans="1:13" ht="25.5" customHeight="1" x14ac:dyDescent="0.25">
      <c r="A9" s="158" t="s">
        <v>48</v>
      </c>
      <c r="B9" s="157" t="e">
        <f>+#REF!</f>
        <v>#REF!</v>
      </c>
      <c r="C9" s="149" t="e">
        <f>+#REF!</f>
        <v>#REF!</v>
      </c>
      <c r="D9" s="152" t="e">
        <f>+#REF!</f>
        <v>#REF!</v>
      </c>
      <c r="E9" s="152" t="e">
        <f>+#REF!</f>
        <v>#REF!</v>
      </c>
      <c r="F9" s="149" t="e">
        <f>+#REF!</f>
        <v>#REF!</v>
      </c>
      <c r="G9" s="269" t="e">
        <f t="shared" si="3"/>
        <v>#REF!</v>
      </c>
      <c r="H9" s="149" t="e">
        <f t="shared" si="0"/>
        <v>#REF!</v>
      </c>
      <c r="I9" s="149" t="e">
        <f>+#REF!</f>
        <v>#REF!</v>
      </c>
      <c r="J9" s="171" t="e">
        <f t="shared" si="1"/>
        <v>#REF!</v>
      </c>
      <c r="K9" s="149" t="e">
        <f>+#REF!</f>
        <v>#REF!</v>
      </c>
      <c r="L9" s="174" t="e">
        <f t="shared" si="2"/>
        <v>#REF!</v>
      </c>
      <c r="M9" s="41"/>
    </row>
    <row r="10" spans="1:13" ht="28.5" customHeight="1" thickBot="1" x14ac:dyDescent="0.3">
      <c r="A10" s="466" t="s">
        <v>81</v>
      </c>
      <c r="B10" s="467" t="e">
        <f>+#REF!</f>
        <v>#REF!</v>
      </c>
      <c r="C10" s="468" t="e">
        <f>+#REF!</f>
        <v>#REF!</v>
      </c>
      <c r="D10" s="468" t="e">
        <f>+#REF!</f>
        <v>#REF!</v>
      </c>
      <c r="E10" s="468" t="e">
        <f>+#REF!</f>
        <v>#REF!</v>
      </c>
      <c r="F10" s="468" t="e">
        <f>+F9</f>
        <v>#REF!</v>
      </c>
      <c r="G10" s="469" t="e">
        <f t="shared" si="3"/>
        <v>#REF!</v>
      </c>
      <c r="H10" s="468" t="e">
        <f t="shared" si="0"/>
        <v>#REF!</v>
      </c>
      <c r="I10" s="468" t="e">
        <f>+#REF!</f>
        <v>#REF!</v>
      </c>
      <c r="J10" s="470" t="e">
        <f t="shared" si="1"/>
        <v>#REF!</v>
      </c>
      <c r="K10" s="468" t="e">
        <f>+#REF!</f>
        <v>#REF!</v>
      </c>
      <c r="L10" s="471" t="e">
        <f t="shared" si="2"/>
        <v>#REF!</v>
      </c>
    </row>
    <row r="11" spans="1:13" ht="24.75" customHeight="1" thickBot="1" x14ac:dyDescent="0.3">
      <c r="A11" s="454" t="s">
        <v>69</v>
      </c>
      <c r="B11" s="455" t="e">
        <f>+B10+B8</f>
        <v>#REF!</v>
      </c>
      <c r="C11" s="456" t="e">
        <f>+C10+C8</f>
        <v>#REF!</v>
      </c>
      <c r="D11" s="456" t="e">
        <f>+D10+D8</f>
        <v>#REF!</v>
      </c>
      <c r="E11" s="456" t="e">
        <f>+E10+E8</f>
        <v>#REF!</v>
      </c>
      <c r="F11" s="456" t="e">
        <f>+F10+F8</f>
        <v>#REF!</v>
      </c>
      <c r="G11" s="457" t="e">
        <f t="shared" si="3"/>
        <v>#REF!</v>
      </c>
      <c r="H11" s="456" t="e">
        <f t="shared" si="0"/>
        <v>#REF!</v>
      </c>
      <c r="I11" s="456" t="e">
        <f>+I10+I8</f>
        <v>#REF!</v>
      </c>
      <c r="J11" s="458" t="e">
        <f t="shared" si="1"/>
        <v>#REF!</v>
      </c>
      <c r="K11" s="456" t="e">
        <f>+K10+K8</f>
        <v>#REF!</v>
      </c>
      <c r="L11" s="459" t="e">
        <f t="shared" si="2"/>
        <v>#REF!</v>
      </c>
    </row>
    <row r="12" spans="1:13" x14ac:dyDescent="0.25">
      <c r="L12" s="8"/>
    </row>
  </sheetData>
  <mergeCells count="1">
    <mergeCell ref="A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election activeCell="E22" sqref="E22"/>
    </sheetView>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8" t="s">
        <v>87</v>
      </c>
    </row>
    <row r="4" spans="1:12" ht="24" thickBot="1" x14ac:dyDescent="0.3">
      <c r="A4" s="929" t="s">
        <v>90</v>
      </c>
      <c r="B4" s="930"/>
      <c r="C4" s="930"/>
      <c r="D4" s="930"/>
      <c r="E4" s="930"/>
      <c r="F4" s="930"/>
      <c r="G4" s="930"/>
      <c r="H4" s="930"/>
      <c r="I4" s="930"/>
      <c r="J4" s="930"/>
      <c r="K4" s="930"/>
      <c r="L4" s="931"/>
    </row>
    <row r="5" spans="1:12" ht="45.75" customHeight="1" thickBot="1" x14ac:dyDescent="0.3">
      <c r="A5" s="472" t="s">
        <v>63</v>
      </c>
      <c r="B5" s="473" t="s">
        <v>92</v>
      </c>
      <c r="C5" s="473" t="s">
        <v>41</v>
      </c>
      <c r="D5" s="473" t="s">
        <v>95</v>
      </c>
      <c r="E5" s="473" t="s">
        <v>96</v>
      </c>
      <c r="F5" s="474" t="s">
        <v>24</v>
      </c>
      <c r="G5" s="473" t="s">
        <v>362</v>
      </c>
      <c r="H5" s="473" t="s">
        <v>172</v>
      </c>
      <c r="I5" s="475" t="s">
        <v>25</v>
      </c>
      <c r="J5" s="476" t="s">
        <v>43</v>
      </c>
      <c r="K5" s="474" t="s">
        <v>79</v>
      </c>
      <c r="L5" s="477" t="s">
        <v>44</v>
      </c>
    </row>
    <row r="6" spans="1:12" ht="39.75" customHeight="1" x14ac:dyDescent="0.25">
      <c r="A6" s="184" t="s">
        <v>46</v>
      </c>
      <c r="B6" s="185" t="e">
        <f>+#REF!</f>
        <v>#REF!</v>
      </c>
      <c r="C6" s="186" t="e">
        <f>+#REF!</f>
        <v>#REF!</v>
      </c>
      <c r="D6" s="186" t="e">
        <f>+#REF!</f>
        <v>#REF!</v>
      </c>
      <c r="E6" s="186" t="e">
        <f>+#REF!</f>
        <v>#REF!</v>
      </c>
      <c r="F6" s="188" t="e">
        <f>+#REF!</f>
        <v>#REF!</v>
      </c>
      <c r="G6" s="270" t="e">
        <f>+F6/E6</f>
        <v>#REF!</v>
      </c>
      <c r="H6" s="189" t="e">
        <f t="shared" ref="H6:H13" si="0">+E6-F6</f>
        <v>#REF!</v>
      </c>
      <c r="I6" s="186" t="e">
        <f>+#REF!</f>
        <v>#REF!</v>
      </c>
      <c r="J6" s="187" t="e">
        <f t="shared" ref="J6:J13" si="1">+I6/E6</f>
        <v>#REF!</v>
      </c>
      <c r="K6" s="186" t="e">
        <f>+#REF!</f>
        <v>#REF!</v>
      </c>
      <c r="L6" s="190" t="e">
        <f t="shared" ref="L6:L13" si="2">+K6/E6</f>
        <v>#REF!</v>
      </c>
    </row>
    <row r="7" spans="1:12" ht="25.5" x14ac:dyDescent="0.25">
      <c r="A7" s="162" t="s">
        <v>167</v>
      </c>
      <c r="B7" s="191" t="e">
        <f>+#REF!</f>
        <v>#REF!</v>
      </c>
      <c r="C7" s="192" t="e">
        <f>+#REF!</f>
        <v>#REF!</v>
      </c>
      <c r="D7" s="192" t="e">
        <f>+#REF!</f>
        <v>#REF!</v>
      </c>
      <c r="E7" s="192" t="e">
        <f>+#REF!</f>
        <v>#REF!</v>
      </c>
      <c r="F7" s="151" t="e">
        <f>+#REF!</f>
        <v>#REF!</v>
      </c>
      <c r="G7" s="268" t="e">
        <f t="shared" ref="G7:G13" si="3">+F7/E7</f>
        <v>#REF!</v>
      </c>
      <c r="H7" s="193" t="e">
        <f t="shared" si="0"/>
        <v>#REF!</v>
      </c>
      <c r="I7" s="192" t="e">
        <f>+#REF!</f>
        <v>#REF!</v>
      </c>
      <c r="J7" s="150" t="e">
        <f t="shared" si="1"/>
        <v>#REF!</v>
      </c>
      <c r="K7" s="192" t="e">
        <f>+#REF!</f>
        <v>#REF!</v>
      </c>
      <c r="L7" s="159" t="e">
        <f t="shared" si="2"/>
        <v>#REF!</v>
      </c>
    </row>
    <row r="8" spans="1:12" ht="34.5" customHeight="1" x14ac:dyDescent="0.25">
      <c r="A8" s="162" t="s">
        <v>67</v>
      </c>
      <c r="B8" s="191" t="e">
        <f>+#REF!</f>
        <v>#REF!</v>
      </c>
      <c r="C8" s="192" t="e">
        <f>+#REF!</f>
        <v>#REF!</v>
      </c>
      <c r="D8" s="192" t="e">
        <f>+#REF!</f>
        <v>#REF!</v>
      </c>
      <c r="E8" s="192" t="e">
        <f>+#REF!</f>
        <v>#REF!</v>
      </c>
      <c r="F8" s="151" t="e">
        <f>+#REF!</f>
        <v>#REF!</v>
      </c>
      <c r="G8" s="268" t="e">
        <f t="shared" si="3"/>
        <v>#REF!</v>
      </c>
      <c r="H8" s="193" t="e">
        <f t="shared" si="0"/>
        <v>#REF!</v>
      </c>
      <c r="I8" s="192" t="e">
        <f>+#REF!</f>
        <v>#REF!</v>
      </c>
      <c r="J8" s="150" t="e">
        <f t="shared" si="1"/>
        <v>#REF!</v>
      </c>
      <c r="K8" s="192" t="e">
        <f>+#REF!</f>
        <v>#REF!</v>
      </c>
      <c r="L8" s="159" t="e">
        <f t="shared" si="2"/>
        <v>#REF!</v>
      </c>
    </row>
    <row r="9" spans="1:12" ht="38.25" x14ac:dyDescent="0.25">
      <c r="A9" s="162" t="s">
        <v>168</v>
      </c>
      <c r="B9" s="191" t="e">
        <f>+#REF!</f>
        <v>#REF!</v>
      </c>
      <c r="C9" s="192" t="e">
        <f>+#REF!</f>
        <v>#REF!</v>
      </c>
      <c r="D9" s="192" t="e">
        <f>+#REF!</f>
        <v>#REF!</v>
      </c>
      <c r="E9" s="192" t="e">
        <f>+#REF!</f>
        <v>#REF!</v>
      </c>
      <c r="F9" s="151" t="e">
        <f>+#REF!</f>
        <v>#REF!</v>
      </c>
      <c r="G9" s="268" t="e">
        <f t="shared" si="3"/>
        <v>#REF!</v>
      </c>
      <c r="H9" s="193" t="e">
        <f t="shared" si="0"/>
        <v>#REF!</v>
      </c>
      <c r="I9" s="192" t="e">
        <f>+#REF!</f>
        <v>#REF!</v>
      </c>
      <c r="J9" s="150" t="e">
        <f t="shared" si="1"/>
        <v>#REF!</v>
      </c>
      <c r="K9" s="192" t="e">
        <f>+#REF!</f>
        <v>#REF!</v>
      </c>
      <c r="L9" s="159" t="e">
        <f t="shared" si="2"/>
        <v>#REF!</v>
      </c>
    </row>
    <row r="10" spans="1:12" ht="23.25" customHeight="1" x14ac:dyDescent="0.25">
      <c r="A10" s="439" t="s">
        <v>49</v>
      </c>
      <c r="B10" s="484" t="e">
        <f>+#REF!</f>
        <v>#REF!</v>
      </c>
      <c r="C10" s="485" t="e">
        <f>+#REF!</f>
        <v>#REF!</v>
      </c>
      <c r="D10" s="485" t="e">
        <f>+#REF!</f>
        <v>#REF!</v>
      </c>
      <c r="E10" s="485" t="e">
        <f>+#REF!</f>
        <v>#REF!</v>
      </c>
      <c r="F10" s="486" t="e">
        <f>SUM(F6:F9)</f>
        <v>#REF!</v>
      </c>
      <c r="G10" s="463" t="e">
        <f t="shared" si="3"/>
        <v>#REF!</v>
      </c>
      <c r="H10" s="487" t="e">
        <f t="shared" si="0"/>
        <v>#REF!</v>
      </c>
      <c r="I10" s="485" t="e">
        <f>+#REF!</f>
        <v>#REF!</v>
      </c>
      <c r="J10" s="488" t="e">
        <f t="shared" si="1"/>
        <v>#REF!</v>
      </c>
      <c r="K10" s="485" t="e">
        <f>+#REF!</f>
        <v>#REF!</v>
      </c>
      <c r="L10" s="489" t="e">
        <f t="shared" si="2"/>
        <v>#REF!</v>
      </c>
    </row>
    <row r="11" spans="1:12" ht="26.25" customHeight="1" x14ac:dyDescent="0.25">
      <c r="A11" s="162" t="s">
        <v>48</v>
      </c>
      <c r="B11" s="191" t="e">
        <f>+#REF!</f>
        <v>#REF!</v>
      </c>
      <c r="C11" s="192" t="e">
        <f>+#REF!</f>
        <v>#REF!</v>
      </c>
      <c r="D11" s="194" t="e">
        <f>+#REF!</f>
        <v>#REF!</v>
      </c>
      <c r="E11" s="194" t="e">
        <f>+#REF!</f>
        <v>#REF!</v>
      </c>
      <c r="F11" s="151" t="e">
        <f>+#REF!</f>
        <v>#REF!</v>
      </c>
      <c r="G11" s="271" t="e">
        <f t="shared" si="3"/>
        <v>#REF!</v>
      </c>
      <c r="H11" s="193" t="e">
        <f t="shared" si="0"/>
        <v>#REF!</v>
      </c>
      <c r="I11" s="192" t="e">
        <f>+#REF!</f>
        <v>#REF!</v>
      </c>
      <c r="J11" s="153" t="e">
        <f t="shared" si="1"/>
        <v>#REF!</v>
      </c>
      <c r="K11" s="192" t="e">
        <f>+#REF!</f>
        <v>#REF!</v>
      </c>
      <c r="L11" s="160" t="e">
        <f t="shared" si="2"/>
        <v>#REF!</v>
      </c>
    </row>
    <row r="12" spans="1:12" ht="28.5" customHeight="1" thickBot="1" x14ac:dyDescent="0.3">
      <c r="A12" s="445" t="s">
        <v>81</v>
      </c>
      <c r="B12" s="490" t="e">
        <f>+B11</f>
        <v>#REF!</v>
      </c>
      <c r="C12" s="491" t="e">
        <f>+C11</f>
        <v>#REF!</v>
      </c>
      <c r="D12" s="491" t="e">
        <f>+D11</f>
        <v>#REF!</v>
      </c>
      <c r="E12" s="491" t="e">
        <f>+E11</f>
        <v>#REF!</v>
      </c>
      <c r="F12" s="492" t="e">
        <f>+F11</f>
        <v>#REF!</v>
      </c>
      <c r="G12" s="469" t="e">
        <f t="shared" si="3"/>
        <v>#REF!</v>
      </c>
      <c r="H12" s="493" t="e">
        <f t="shared" si="0"/>
        <v>#REF!</v>
      </c>
      <c r="I12" s="491" t="e">
        <f>+I11</f>
        <v>#REF!</v>
      </c>
      <c r="J12" s="469" t="e">
        <f t="shared" si="1"/>
        <v>#REF!</v>
      </c>
      <c r="K12" s="491" t="e">
        <f>+K11</f>
        <v>#REF!</v>
      </c>
      <c r="L12" s="494" t="e">
        <f t="shared" si="2"/>
        <v>#REF!</v>
      </c>
    </row>
    <row r="13" spans="1:12" ht="37.5" customHeight="1" thickBot="1" x14ac:dyDescent="0.3">
      <c r="A13" s="433" t="s">
        <v>69</v>
      </c>
      <c r="B13" s="478" t="e">
        <f>+B12+B10</f>
        <v>#REF!</v>
      </c>
      <c r="C13" s="479" t="e">
        <f>+C12+C10</f>
        <v>#REF!</v>
      </c>
      <c r="D13" s="479" t="e">
        <f>+D12+D10</f>
        <v>#REF!</v>
      </c>
      <c r="E13" s="479" t="e">
        <f>+E12+E10</f>
        <v>#REF!</v>
      </c>
      <c r="F13" s="480" t="e">
        <f>+F12+F10</f>
        <v>#REF!</v>
      </c>
      <c r="G13" s="457" t="e">
        <f t="shared" si="3"/>
        <v>#REF!</v>
      </c>
      <c r="H13" s="481" t="e">
        <f t="shared" si="0"/>
        <v>#REF!</v>
      </c>
      <c r="I13" s="479" t="e">
        <f>+I12+I10</f>
        <v>#REF!</v>
      </c>
      <c r="J13" s="482" t="e">
        <f t="shared" si="1"/>
        <v>#REF!</v>
      </c>
      <c r="K13" s="479" t="e">
        <f>+K12+K10</f>
        <v>#REF!</v>
      </c>
      <c r="L13" s="483"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20"/>
  <sheetViews>
    <sheetView workbookViewId="0">
      <selection activeCell="D9" sqref="D9"/>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44" t="s">
        <v>87</v>
      </c>
    </row>
    <row r="3" spans="1:13" ht="24" thickBot="1" x14ac:dyDescent="0.3">
      <c r="A3" s="929" t="s">
        <v>82</v>
      </c>
      <c r="B3" s="930"/>
      <c r="C3" s="930"/>
      <c r="D3" s="930"/>
      <c r="E3" s="930"/>
      <c r="F3" s="930"/>
      <c r="G3" s="930"/>
      <c r="H3" s="930"/>
      <c r="I3" s="930"/>
      <c r="J3" s="930"/>
      <c r="K3" s="930"/>
      <c r="L3" s="931"/>
    </row>
    <row r="4" spans="1:13" ht="43.5" customHeight="1" thickBot="1" x14ac:dyDescent="0.3">
      <c r="A4" s="433" t="s">
        <v>63</v>
      </c>
      <c r="B4" s="434" t="s">
        <v>92</v>
      </c>
      <c r="C4" s="434" t="s">
        <v>41</v>
      </c>
      <c r="D4" s="434" t="s">
        <v>95</v>
      </c>
      <c r="E4" s="434" t="s">
        <v>96</v>
      </c>
      <c r="F4" s="434" t="s">
        <v>24</v>
      </c>
      <c r="G4" s="434" t="s">
        <v>362</v>
      </c>
      <c r="H4" s="435" t="s">
        <v>42</v>
      </c>
      <c r="I4" s="436" t="s">
        <v>25</v>
      </c>
      <c r="J4" s="437" t="s">
        <v>78</v>
      </c>
      <c r="K4" s="435" t="s">
        <v>79</v>
      </c>
      <c r="L4" s="438" t="s">
        <v>44</v>
      </c>
    </row>
    <row r="5" spans="1:13" ht="23.25" customHeight="1" x14ac:dyDescent="0.25">
      <c r="A5" s="163" t="s">
        <v>46</v>
      </c>
      <c r="B5" s="164" t="e">
        <f>+#REF!</f>
        <v>#REF!</v>
      </c>
      <c r="C5" s="164" t="e">
        <f>+#REF!</f>
        <v>#REF!</v>
      </c>
      <c r="D5" s="164" t="e">
        <f>+#REF!</f>
        <v>#REF!</v>
      </c>
      <c r="E5" s="164" t="e">
        <f>+#REF!</f>
        <v>#REF!</v>
      </c>
      <c r="F5" s="165" t="e">
        <f>+#REF!</f>
        <v>#REF!</v>
      </c>
      <c r="G5" s="164" t="e">
        <f>+F5/E5</f>
        <v>#REF!</v>
      </c>
      <c r="H5" s="164" t="e">
        <f>+E5-F5</f>
        <v>#REF!</v>
      </c>
      <c r="I5" s="164" t="e">
        <f>+#REF!</f>
        <v>#REF!</v>
      </c>
      <c r="J5" s="175" t="e">
        <f t="shared" ref="J5:J11" si="0">+I5/E5</f>
        <v>#REF!</v>
      </c>
      <c r="K5" s="164" t="e">
        <f>+#REF!</f>
        <v>#REF!</v>
      </c>
      <c r="L5" s="177" t="e">
        <f t="shared" ref="L5:L14" si="1">+K5/E5</f>
        <v>#REF!</v>
      </c>
      <c r="M5" s="1"/>
    </row>
    <row r="6" spans="1:13" ht="28.5" customHeight="1" x14ac:dyDescent="0.25">
      <c r="A6" s="162" t="s">
        <v>167</v>
      </c>
      <c r="B6" s="154" t="e">
        <f>+#REF!</f>
        <v>#REF!</v>
      </c>
      <c r="C6" s="154" t="e">
        <f>+#REF!</f>
        <v>#REF!</v>
      </c>
      <c r="D6" s="154" t="e">
        <f>+#REF!</f>
        <v>#REF!</v>
      </c>
      <c r="E6" s="154" t="e">
        <f>+#REF!</f>
        <v>#REF!</v>
      </c>
      <c r="F6" s="861" t="e">
        <f>+#REF!</f>
        <v>#REF!</v>
      </c>
      <c r="G6" s="283" t="e">
        <f t="shared" ref="G6:G14" si="2">+F6/E6</f>
        <v>#REF!</v>
      </c>
      <c r="H6" s="154" t="e">
        <f t="shared" ref="H6:H14" si="3">+E6-F6</f>
        <v>#REF!</v>
      </c>
      <c r="I6" s="154" t="e">
        <f>+#REF!</f>
        <v>#REF!</v>
      </c>
      <c r="J6" s="176" t="e">
        <f t="shared" si="0"/>
        <v>#REF!</v>
      </c>
      <c r="K6" s="154" t="e">
        <f>+#REF!</f>
        <v>#REF!</v>
      </c>
      <c r="L6" s="178" t="e">
        <f t="shared" si="1"/>
        <v>#REF!</v>
      </c>
    </row>
    <row r="7" spans="1:13" ht="22.5" customHeight="1" x14ac:dyDescent="0.25">
      <c r="A7" s="162" t="s">
        <v>67</v>
      </c>
      <c r="B7" s="154" t="e">
        <f>+#REF!</f>
        <v>#REF!</v>
      </c>
      <c r="C7" s="154" t="e">
        <f>+#REF!</f>
        <v>#REF!</v>
      </c>
      <c r="D7" s="154" t="e">
        <f>+#REF!</f>
        <v>#REF!</v>
      </c>
      <c r="E7" s="154" t="e">
        <f>+#REF!</f>
        <v>#REF!</v>
      </c>
      <c r="F7" s="155" t="e">
        <f>+#REF!</f>
        <v>#REF!</v>
      </c>
      <c r="G7" s="283" t="e">
        <f t="shared" si="2"/>
        <v>#REF!</v>
      </c>
      <c r="H7" s="154" t="e">
        <f t="shared" si="3"/>
        <v>#REF!</v>
      </c>
      <c r="I7" s="154" t="e">
        <f>+#REF!</f>
        <v>#REF!</v>
      </c>
      <c r="J7" s="176" t="e">
        <f t="shared" si="0"/>
        <v>#REF!</v>
      </c>
      <c r="K7" s="154" t="e">
        <f>+#REF!</f>
        <v>#REF!</v>
      </c>
      <c r="L7" s="178" t="e">
        <f t="shared" si="1"/>
        <v>#REF!</v>
      </c>
    </row>
    <row r="8" spans="1:13" ht="30.75" customHeight="1" x14ac:dyDescent="0.25">
      <c r="A8" s="162" t="s">
        <v>169</v>
      </c>
      <c r="B8" s="154" t="e">
        <f>+#REF!</f>
        <v>#REF!</v>
      </c>
      <c r="C8" s="154" t="e">
        <f>+#REF!</f>
        <v>#REF!</v>
      </c>
      <c r="D8" s="154" t="e">
        <f>+#REF!</f>
        <v>#REF!</v>
      </c>
      <c r="E8" s="154" t="e">
        <f>+#REF!</f>
        <v>#REF!</v>
      </c>
      <c r="F8" s="155" t="e">
        <f>+#REF!</f>
        <v>#REF!</v>
      </c>
      <c r="G8" s="283" t="e">
        <f t="shared" si="2"/>
        <v>#REF!</v>
      </c>
      <c r="H8" s="154" t="e">
        <f t="shared" si="3"/>
        <v>#REF!</v>
      </c>
      <c r="I8" s="154" t="e">
        <f>+#REF!</f>
        <v>#REF!</v>
      </c>
      <c r="J8" s="176" t="e">
        <f t="shared" si="0"/>
        <v>#REF!</v>
      </c>
      <c r="K8" s="154" t="e">
        <f>+#REF!</f>
        <v>#REF!</v>
      </c>
      <c r="L8" s="178" t="e">
        <f t="shared" si="1"/>
        <v>#REF!</v>
      </c>
    </row>
    <row r="9" spans="1:13" ht="43.5" customHeight="1" x14ac:dyDescent="0.25">
      <c r="A9" s="162" t="s">
        <v>168</v>
      </c>
      <c r="B9" s="154" t="e">
        <f>+#REF!</f>
        <v>#REF!</v>
      </c>
      <c r="C9" s="154" t="e">
        <f>+#REF!</f>
        <v>#REF!</v>
      </c>
      <c r="D9" s="154" t="e">
        <f>+#REF!</f>
        <v>#REF!</v>
      </c>
      <c r="E9" s="154" t="e">
        <f>+#REF!</f>
        <v>#REF!</v>
      </c>
      <c r="F9" s="155" t="e">
        <f>+#REF!</f>
        <v>#REF!</v>
      </c>
      <c r="G9" s="283" t="e">
        <f t="shared" si="2"/>
        <v>#REF!</v>
      </c>
      <c r="H9" s="154" t="e">
        <f t="shared" si="3"/>
        <v>#REF!</v>
      </c>
      <c r="I9" s="154" t="e">
        <f>+#REF!</f>
        <v>#REF!</v>
      </c>
      <c r="J9" s="176" t="e">
        <f t="shared" si="0"/>
        <v>#REF!</v>
      </c>
      <c r="K9" s="154" t="e">
        <f>+#REF!</f>
        <v>#REF!</v>
      </c>
      <c r="L9" s="178" t="e">
        <f t="shared" si="1"/>
        <v>#REF!</v>
      </c>
    </row>
    <row r="10" spans="1:13" ht="31.5" customHeight="1" x14ac:dyDescent="0.25">
      <c r="A10" s="162" t="s">
        <v>377</v>
      </c>
      <c r="B10" s="154" t="e">
        <f>+#REF!</f>
        <v>#REF!</v>
      </c>
      <c r="C10" s="154" t="e">
        <f>+#REF!</f>
        <v>#REF!</v>
      </c>
      <c r="D10" s="154" t="e">
        <f>+#REF!</f>
        <v>#REF!</v>
      </c>
      <c r="E10" s="154" t="e">
        <f>+#REF!</f>
        <v>#REF!</v>
      </c>
      <c r="F10" s="155" t="e">
        <f>+#REF!</f>
        <v>#REF!</v>
      </c>
      <c r="G10" s="283" t="e">
        <f t="shared" si="2"/>
        <v>#REF!</v>
      </c>
      <c r="H10" s="154" t="e">
        <f t="shared" si="3"/>
        <v>#REF!</v>
      </c>
      <c r="I10" s="154" t="e">
        <f>+#REF!</f>
        <v>#REF!</v>
      </c>
      <c r="J10" s="176" t="e">
        <f t="shared" si="0"/>
        <v>#REF!</v>
      </c>
      <c r="K10" s="154" t="e">
        <f>+#REF!</f>
        <v>#REF!</v>
      </c>
      <c r="L10" s="178" t="e">
        <f t="shared" si="1"/>
        <v>#REF!</v>
      </c>
    </row>
    <row r="11" spans="1:13" ht="23.25" customHeight="1" x14ac:dyDescent="0.25">
      <c r="A11" s="439" t="s">
        <v>49</v>
      </c>
      <c r="B11" s="440" t="e">
        <f>+#REF!</f>
        <v>#REF!</v>
      </c>
      <c r="C11" s="440" t="e">
        <f>+#REF!</f>
        <v>#REF!</v>
      </c>
      <c r="D11" s="440" t="e">
        <f>+#REF!</f>
        <v>#REF!</v>
      </c>
      <c r="E11" s="440" t="e">
        <f>+#REF!</f>
        <v>#REF!</v>
      </c>
      <c r="F11" s="441" t="e">
        <f>SUM(F5:F9)</f>
        <v>#REF!</v>
      </c>
      <c r="G11" s="442" t="e">
        <f t="shared" si="2"/>
        <v>#REF!</v>
      </c>
      <c r="H11" s="441" t="e">
        <f t="shared" si="3"/>
        <v>#REF!</v>
      </c>
      <c r="I11" s="440" t="e">
        <f>+#REF!</f>
        <v>#REF!</v>
      </c>
      <c r="J11" s="443" t="e">
        <f t="shared" si="0"/>
        <v>#REF!</v>
      </c>
      <c r="K11" s="440" t="e">
        <f>+#REF!</f>
        <v>#REF!</v>
      </c>
      <c r="L11" s="444" t="e">
        <f t="shared" si="1"/>
        <v>#REF!</v>
      </c>
    </row>
    <row r="12" spans="1:13" ht="19.5" customHeight="1" x14ac:dyDescent="0.25">
      <c r="A12" s="162" t="s">
        <v>81</v>
      </c>
      <c r="B12" s="154" t="e">
        <f>+#REF!</f>
        <v>#REF!</v>
      </c>
      <c r="C12" s="154" t="e">
        <f>+#REF!</f>
        <v>#REF!</v>
      </c>
      <c r="D12" s="154" t="e">
        <f>+#REF!</f>
        <v>#REF!</v>
      </c>
      <c r="E12" s="156" t="e">
        <f>+#REF!</f>
        <v>#REF!</v>
      </c>
      <c r="F12" s="155" t="e">
        <f>+#REF!</f>
        <v>#REF!</v>
      </c>
      <c r="G12" s="284">
        <v>0</v>
      </c>
      <c r="H12" s="155" t="e">
        <f t="shared" si="3"/>
        <v>#REF!</v>
      </c>
      <c r="I12" s="154" t="e">
        <f>+#REF!</f>
        <v>#REF!</v>
      </c>
      <c r="J12" s="176">
        <v>0</v>
      </c>
      <c r="K12" s="154" t="e">
        <f>+#REF!</f>
        <v>#REF!</v>
      </c>
      <c r="L12" s="178">
        <v>0</v>
      </c>
    </row>
    <row r="13" spans="1:13" ht="21" customHeight="1" thickBot="1" x14ac:dyDescent="0.3">
      <c r="A13" s="445" t="s">
        <v>68</v>
      </c>
      <c r="B13" s="446" t="e">
        <f t="shared" ref="B13:K13" si="4">+B12</f>
        <v>#REF!</v>
      </c>
      <c r="C13" s="446" t="e">
        <f t="shared" si="4"/>
        <v>#REF!</v>
      </c>
      <c r="D13" s="446" t="e">
        <f t="shared" si="4"/>
        <v>#REF!</v>
      </c>
      <c r="E13" s="446" t="e">
        <f t="shared" si="4"/>
        <v>#REF!</v>
      </c>
      <c r="F13" s="447" t="e">
        <f>+F12</f>
        <v>#REF!</v>
      </c>
      <c r="G13" s="448">
        <v>0</v>
      </c>
      <c r="H13" s="447" t="e">
        <f t="shared" si="3"/>
        <v>#REF!</v>
      </c>
      <c r="I13" s="446" t="e">
        <f t="shared" si="4"/>
        <v>#REF!</v>
      </c>
      <c r="J13" s="176">
        <v>0</v>
      </c>
      <c r="K13" s="446" t="e">
        <f t="shared" si="4"/>
        <v>#REF!</v>
      </c>
      <c r="L13" s="178">
        <v>0</v>
      </c>
    </row>
    <row r="14" spans="1:13" ht="21.75" customHeight="1" thickBot="1" x14ac:dyDescent="0.3">
      <c r="A14" s="433" t="s">
        <v>69</v>
      </c>
      <c r="B14" s="449" t="e">
        <f>+B11+B13</f>
        <v>#REF!</v>
      </c>
      <c r="C14" s="449" t="e">
        <f>+C11+C13</f>
        <v>#REF!</v>
      </c>
      <c r="D14" s="449" t="e">
        <f>+D11+D13</f>
        <v>#REF!</v>
      </c>
      <c r="E14" s="449" t="e">
        <f>+E11+E13</f>
        <v>#REF!</v>
      </c>
      <c r="F14" s="449" t="e">
        <f>+F11+F13</f>
        <v>#REF!</v>
      </c>
      <c r="G14" s="450" t="e">
        <f t="shared" si="2"/>
        <v>#REF!</v>
      </c>
      <c r="H14" s="449" t="e">
        <f t="shared" si="3"/>
        <v>#REF!</v>
      </c>
      <c r="I14" s="449" t="e">
        <f>+I11+I13</f>
        <v>#REF!</v>
      </c>
      <c r="J14" s="451" t="e">
        <f>+I14/E14</f>
        <v>#REF!</v>
      </c>
      <c r="K14" s="449" t="e">
        <f>+K11+K13</f>
        <v>#REF!</v>
      </c>
      <c r="L14" s="452" t="e">
        <f t="shared" si="1"/>
        <v>#REF!</v>
      </c>
    </row>
    <row r="15" spans="1:13" ht="15.75" x14ac:dyDescent="0.25">
      <c r="A15" s="2"/>
      <c r="B15" s="3"/>
      <c r="C15" s="3"/>
      <c r="D15" s="3"/>
      <c r="E15" s="3"/>
      <c r="F15" s="3"/>
      <c r="G15" s="3"/>
      <c r="H15" s="3"/>
      <c r="I15" s="3"/>
      <c r="J15" s="4"/>
      <c r="K15" s="5"/>
      <c r="L15" s="6"/>
    </row>
    <row r="16" spans="1:13" x14ac:dyDescent="0.25">
      <c r="B16" s="252"/>
      <c r="C16" s="252"/>
      <c r="D16" s="252"/>
      <c r="E16" s="252"/>
      <c r="F16" s="252"/>
      <c r="G16" s="252"/>
      <c r="H16" s="252"/>
      <c r="I16" s="252"/>
      <c r="J16" s="8"/>
      <c r="K16" s="252"/>
      <c r="L16" s="8"/>
    </row>
    <row r="17" spans="2:12" x14ac:dyDescent="0.25">
      <c r="B17" s="805"/>
      <c r="C17" s="252"/>
      <c r="D17" s="252"/>
      <c r="E17" s="252"/>
      <c r="F17" s="252">
        <v>246963</v>
      </c>
      <c r="G17" s="252"/>
      <c r="H17" s="252"/>
      <c r="I17" s="252"/>
      <c r="J17" s="8"/>
      <c r="K17" s="252"/>
      <c r="L17" s="8"/>
    </row>
    <row r="18" spans="2:12" x14ac:dyDescent="0.25">
      <c r="B18" s="805"/>
      <c r="C18" s="252"/>
      <c r="D18" s="252"/>
      <c r="E18" s="252"/>
      <c r="F18" s="252"/>
      <c r="G18" s="252"/>
      <c r="H18" s="252"/>
      <c r="I18" s="252"/>
      <c r="J18" s="8"/>
      <c r="K18" s="252"/>
      <c r="L18" s="8"/>
    </row>
    <row r="19" spans="2:12" x14ac:dyDescent="0.25">
      <c r="B19" s="792"/>
      <c r="J19" s="8"/>
      <c r="L19" s="8"/>
    </row>
    <row r="20" spans="2:12" x14ac:dyDescent="0.25">
      <c r="B20" s="792"/>
    </row>
  </sheetData>
  <mergeCells count="1">
    <mergeCell ref="A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3"/>
  <sheetViews>
    <sheetView topLeftCell="P2" workbookViewId="0">
      <selection activeCell="Y54" sqref="Y54"/>
    </sheetView>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5" t="s">
        <v>0</v>
      </c>
      <c r="B1" s="85">
        <v>2024</v>
      </c>
      <c r="C1" s="86" t="s">
        <v>1</v>
      </c>
      <c r="D1" s="86" t="s">
        <v>1</v>
      </c>
      <c r="E1" s="86" t="s">
        <v>1</v>
      </c>
      <c r="F1" s="86" t="s">
        <v>1</v>
      </c>
      <c r="G1" s="86" t="s">
        <v>1</v>
      </c>
      <c r="H1" s="86" t="s">
        <v>1</v>
      </c>
      <c r="I1" s="86" t="s">
        <v>1</v>
      </c>
      <c r="J1" s="86" t="s">
        <v>1</v>
      </c>
      <c r="K1" s="86" t="s">
        <v>1</v>
      </c>
      <c r="L1" s="86" t="s">
        <v>1</v>
      </c>
      <c r="M1" s="86" t="s">
        <v>1</v>
      </c>
      <c r="N1" s="86" t="s">
        <v>1</v>
      </c>
      <c r="O1" s="86" t="s">
        <v>1</v>
      </c>
      <c r="P1" s="86" t="s">
        <v>1</v>
      </c>
      <c r="Q1" s="932" t="s">
        <v>358</v>
      </c>
      <c r="R1" s="932"/>
      <c r="S1" s="932"/>
      <c r="T1" s="86" t="s">
        <v>1</v>
      </c>
      <c r="U1" s="86" t="s">
        <v>1</v>
      </c>
      <c r="V1" s="86" t="s">
        <v>1</v>
      </c>
      <c r="W1" s="86" t="s">
        <v>1</v>
      </c>
      <c r="X1" s="86" t="s">
        <v>1</v>
      </c>
      <c r="Y1" s="86" t="s">
        <v>1</v>
      </c>
      <c r="Z1" s="86" t="s">
        <v>1</v>
      </c>
      <c r="AA1" s="86" t="s">
        <v>1</v>
      </c>
    </row>
    <row r="2" spans="1:27" ht="14.25" customHeight="1" x14ac:dyDescent="0.25">
      <c r="A2" s="85" t="s">
        <v>2</v>
      </c>
      <c r="B2" s="85" t="s">
        <v>3</v>
      </c>
      <c r="C2" s="86" t="s">
        <v>1</v>
      </c>
      <c r="D2" s="86" t="s">
        <v>1</v>
      </c>
      <c r="E2" s="86" t="s">
        <v>1</v>
      </c>
      <c r="F2" s="86" t="s">
        <v>1</v>
      </c>
      <c r="G2" s="86" t="s">
        <v>1</v>
      </c>
      <c r="H2" s="86" t="s">
        <v>1</v>
      </c>
      <c r="I2" s="86" t="s">
        <v>1</v>
      </c>
      <c r="J2" s="86" t="s">
        <v>1</v>
      </c>
      <c r="K2" s="86" t="s">
        <v>1</v>
      </c>
      <c r="L2" s="86" t="s">
        <v>1</v>
      </c>
      <c r="M2" s="86" t="s">
        <v>1</v>
      </c>
      <c r="N2" s="86" t="s">
        <v>1</v>
      </c>
      <c r="O2" s="86" t="s">
        <v>1</v>
      </c>
      <c r="P2" s="86" t="s">
        <v>1</v>
      </c>
      <c r="Q2" s="86" t="s">
        <v>1</v>
      </c>
      <c r="R2" s="86" t="s">
        <v>1</v>
      </c>
      <c r="S2" s="86" t="s">
        <v>1</v>
      </c>
      <c r="T2" s="86" t="s">
        <v>1</v>
      </c>
      <c r="U2" s="86" t="s">
        <v>1</v>
      </c>
      <c r="V2" s="86" t="s">
        <v>1</v>
      </c>
      <c r="W2" s="86" t="s">
        <v>1</v>
      </c>
      <c r="X2" s="86" t="s">
        <v>1</v>
      </c>
      <c r="Y2" s="86" t="s">
        <v>1</v>
      </c>
      <c r="Z2" s="86" t="s">
        <v>1</v>
      </c>
      <c r="AA2" s="86" t="s">
        <v>1</v>
      </c>
    </row>
    <row r="3" spans="1:27" ht="20.25" customHeight="1" x14ac:dyDescent="0.25">
      <c r="A3" s="85" t="s">
        <v>4</v>
      </c>
      <c r="B3" s="272" t="e">
        <f>+#REF!</f>
        <v>#REF!</v>
      </c>
      <c r="C3" s="86" t="s">
        <v>1</v>
      </c>
      <c r="D3" s="86" t="s">
        <v>1</v>
      </c>
      <c r="E3" s="86" t="s">
        <v>1</v>
      </c>
      <c r="F3" s="86" t="s">
        <v>1</v>
      </c>
      <c r="G3" s="86" t="s">
        <v>1</v>
      </c>
      <c r="H3" s="86" t="s">
        <v>1</v>
      </c>
      <c r="I3" s="86" t="s">
        <v>1</v>
      </c>
      <c r="J3" s="86" t="s">
        <v>1</v>
      </c>
      <c r="K3" s="86" t="s">
        <v>1</v>
      </c>
      <c r="L3" s="86" t="s">
        <v>1</v>
      </c>
      <c r="M3" s="86" t="s">
        <v>1</v>
      </c>
      <c r="N3" s="86" t="s">
        <v>1</v>
      </c>
      <c r="O3" s="86" t="s">
        <v>1</v>
      </c>
      <c r="P3" s="86" t="s">
        <v>1</v>
      </c>
      <c r="Q3" s="130">
        <v>1000000</v>
      </c>
      <c r="R3" s="86" t="s">
        <v>1</v>
      </c>
      <c r="S3" s="86" t="s">
        <v>1</v>
      </c>
      <c r="T3" s="86" t="s">
        <v>1</v>
      </c>
      <c r="U3" s="86" t="s">
        <v>1</v>
      </c>
      <c r="V3" s="86" t="s">
        <v>1</v>
      </c>
      <c r="W3" s="86" t="s">
        <v>1</v>
      </c>
      <c r="X3" s="86" t="s">
        <v>1</v>
      </c>
      <c r="Y3" s="86" t="s">
        <v>1</v>
      </c>
      <c r="Z3" s="86" t="s">
        <v>1</v>
      </c>
      <c r="AA3" s="86" t="s">
        <v>1</v>
      </c>
    </row>
    <row r="4" spans="1:27" ht="37.5" customHeight="1" x14ac:dyDescent="0.25">
      <c r="A4" s="85" t="s">
        <v>5</v>
      </c>
      <c r="B4" s="85" t="s">
        <v>6</v>
      </c>
      <c r="C4" s="85" t="s">
        <v>7</v>
      </c>
      <c r="D4" s="85" t="s">
        <v>8</v>
      </c>
      <c r="E4" s="85" t="s">
        <v>9</v>
      </c>
      <c r="F4" s="85" t="s">
        <v>10</v>
      </c>
      <c r="G4" s="85" t="s">
        <v>11</v>
      </c>
      <c r="H4" s="85" t="s">
        <v>12</v>
      </c>
      <c r="I4" s="85" t="s">
        <v>13</v>
      </c>
      <c r="J4" s="85" t="s">
        <v>14</v>
      </c>
      <c r="K4" s="85" t="s">
        <v>15</v>
      </c>
      <c r="L4" s="85" t="s">
        <v>180</v>
      </c>
      <c r="M4" s="85" t="s">
        <v>16</v>
      </c>
      <c r="N4" s="85" t="s">
        <v>17</v>
      </c>
      <c r="O4" s="85" t="s">
        <v>18</v>
      </c>
      <c r="P4" s="85" t="s">
        <v>19</v>
      </c>
      <c r="Q4" s="85" t="s">
        <v>20</v>
      </c>
      <c r="R4" s="85" t="s">
        <v>21</v>
      </c>
      <c r="S4" s="85" t="s">
        <v>22</v>
      </c>
      <c r="T4" s="85" t="s">
        <v>94</v>
      </c>
      <c r="U4" s="85" t="s">
        <v>23</v>
      </c>
      <c r="V4" s="85" t="s">
        <v>24</v>
      </c>
      <c r="W4" s="85" t="s">
        <v>181</v>
      </c>
      <c r="X4" s="85" t="s">
        <v>25</v>
      </c>
      <c r="Y4" s="85" t="s">
        <v>26</v>
      </c>
      <c r="Z4" s="85" t="s">
        <v>27</v>
      </c>
      <c r="AA4" s="85" t="s">
        <v>28</v>
      </c>
    </row>
    <row r="5" spans="1:27" ht="63.75" hidden="1" customHeight="1" x14ac:dyDescent="0.25">
      <c r="A5" s="87" t="s">
        <v>57</v>
      </c>
      <c r="B5" s="88" t="s">
        <v>58</v>
      </c>
      <c r="C5" s="89" t="s">
        <v>98</v>
      </c>
      <c r="D5" s="87" t="s">
        <v>29</v>
      </c>
      <c r="E5" s="87" t="s">
        <v>182</v>
      </c>
      <c r="F5" s="87" t="s">
        <v>182</v>
      </c>
      <c r="G5" s="87" t="s">
        <v>182</v>
      </c>
      <c r="H5" s="87"/>
      <c r="I5" s="87"/>
      <c r="J5" s="87"/>
      <c r="K5" s="87"/>
      <c r="L5" s="87"/>
      <c r="M5" s="87" t="s">
        <v>30</v>
      </c>
      <c r="N5" s="87" t="s">
        <v>31</v>
      </c>
      <c r="O5" s="87" t="s">
        <v>32</v>
      </c>
      <c r="P5" s="88" t="s">
        <v>99</v>
      </c>
      <c r="Q5" s="90">
        <v>23550.499999</v>
      </c>
      <c r="R5" s="90">
        <v>9.9999999999999995E-7</v>
      </c>
      <c r="S5" s="90">
        <v>0</v>
      </c>
      <c r="T5" s="90">
        <v>23550.5</v>
      </c>
      <c r="U5" s="90">
        <v>0</v>
      </c>
      <c r="V5" s="90">
        <v>13079.841163499999</v>
      </c>
      <c r="W5" s="90">
        <v>10470.658836500001</v>
      </c>
      <c r="X5" s="90">
        <v>1484.369794</v>
      </c>
      <c r="Y5" s="90">
        <v>1444.5872139999999</v>
      </c>
      <c r="Z5" s="90">
        <v>1444.5872139999999</v>
      </c>
      <c r="AA5" s="90">
        <v>1444.5872139999999</v>
      </c>
    </row>
    <row r="6" spans="1:27" ht="63.75" hidden="1" customHeight="1" x14ac:dyDescent="0.25">
      <c r="A6" s="87" t="s">
        <v>57</v>
      </c>
      <c r="B6" s="88" t="s">
        <v>58</v>
      </c>
      <c r="C6" s="89" t="s">
        <v>100</v>
      </c>
      <c r="D6" s="87" t="s">
        <v>29</v>
      </c>
      <c r="E6" s="87" t="s">
        <v>182</v>
      </c>
      <c r="F6" s="87" t="s">
        <v>182</v>
      </c>
      <c r="G6" s="87" t="s">
        <v>183</v>
      </c>
      <c r="H6" s="87"/>
      <c r="I6" s="87"/>
      <c r="J6" s="87"/>
      <c r="K6" s="87"/>
      <c r="L6" s="87"/>
      <c r="M6" s="87" t="s">
        <v>30</v>
      </c>
      <c r="N6" s="87" t="s">
        <v>31</v>
      </c>
      <c r="O6" s="87" t="s">
        <v>32</v>
      </c>
      <c r="P6" s="88" t="s">
        <v>101</v>
      </c>
      <c r="Q6" s="90">
        <v>7317.1</v>
      </c>
      <c r="R6" s="90">
        <v>0</v>
      </c>
      <c r="S6" s="90">
        <v>0</v>
      </c>
      <c r="T6" s="90">
        <v>7317.1</v>
      </c>
      <c r="U6" s="90">
        <v>0</v>
      </c>
      <c r="V6" s="90">
        <v>760.72953199999995</v>
      </c>
      <c r="W6" s="90">
        <v>6556.3704680000001</v>
      </c>
      <c r="X6" s="90">
        <v>0</v>
      </c>
      <c r="Y6" s="90">
        <v>0</v>
      </c>
      <c r="Z6" s="90">
        <v>0</v>
      </c>
      <c r="AA6" s="90">
        <v>0</v>
      </c>
    </row>
    <row r="7" spans="1:27" ht="63.75" hidden="1" customHeight="1" x14ac:dyDescent="0.25">
      <c r="A7" s="87" t="s">
        <v>57</v>
      </c>
      <c r="B7" s="88" t="s">
        <v>58</v>
      </c>
      <c r="C7" s="89" t="s">
        <v>102</v>
      </c>
      <c r="D7" s="87" t="s">
        <v>29</v>
      </c>
      <c r="E7" s="87" t="s">
        <v>182</v>
      </c>
      <c r="F7" s="87" t="s">
        <v>182</v>
      </c>
      <c r="G7" s="87" t="s">
        <v>184</v>
      </c>
      <c r="H7" s="87"/>
      <c r="I7" s="87"/>
      <c r="J7" s="87"/>
      <c r="K7" s="87"/>
      <c r="L7" s="87"/>
      <c r="M7" s="87" t="s">
        <v>30</v>
      </c>
      <c r="N7" s="87" t="s">
        <v>31</v>
      </c>
      <c r="O7" s="87" t="s">
        <v>32</v>
      </c>
      <c r="P7" s="88" t="s">
        <v>103</v>
      </c>
      <c r="Q7" s="90">
        <v>3836.2</v>
      </c>
      <c r="R7" s="90">
        <v>0</v>
      </c>
      <c r="S7" s="90">
        <v>0</v>
      </c>
      <c r="T7" s="90">
        <v>3836.2</v>
      </c>
      <c r="U7" s="90">
        <v>0</v>
      </c>
      <c r="V7" s="90">
        <v>1963.1513445000001</v>
      </c>
      <c r="W7" s="90">
        <v>1873.0486555</v>
      </c>
      <c r="X7" s="90">
        <v>214.901128</v>
      </c>
      <c r="Y7" s="90">
        <v>162.82080999999999</v>
      </c>
      <c r="Z7" s="90">
        <v>162.82080999999999</v>
      </c>
      <c r="AA7" s="90">
        <v>162.82080999999999</v>
      </c>
    </row>
    <row r="8" spans="1:27" ht="63.75" hidden="1" customHeight="1" x14ac:dyDescent="0.25">
      <c r="A8" s="87" t="s">
        <v>57</v>
      </c>
      <c r="B8" s="88" t="s">
        <v>58</v>
      </c>
      <c r="C8" s="89" t="s">
        <v>104</v>
      </c>
      <c r="D8" s="87" t="s">
        <v>29</v>
      </c>
      <c r="E8" s="87" t="s">
        <v>183</v>
      </c>
      <c r="F8" s="87" t="s">
        <v>182</v>
      </c>
      <c r="G8" s="87"/>
      <c r="H8" s="87"/>
      <c r="I8" s="87"/>
      <c r="J8" s="87"/>
      <c r="K8" s="87"/>
      <c r="L8" s="87"/>
      <c r="M8" s="87" t="s">
        <v>30</v>
      </c>
      <c r="N8" s="87" t="s">
        <v>31</v>
      </c>
      <c r="O8" s="87" t="s">
        <v>32</v>
      </c>
      <c r="P8" s="88" t="s">
        <v>105</v>
      </c>
      <c r="Q8" s="90">
        <v>20.2</v>
      </c>
      <c r="R8" s="90">
        <v>7</v>
      </c>
      <c r="S8" s="90">
        <v>7</v>
      </c>
      <c r="T8" s="90">
        <v>20.2</v>
      </c>
      <c r="U8" s="90">
        <v>0</v>
      </c>
      <c r="V8" s="90">
        <v>20.2</v>
      </c>
      <c r="W8" s="90">
        <v>0</v>
      </c>
      <c r="X8" s="90">
        <v>0</v>
      </c>
      <c r="Y8" s="90">
        <v>0</v>
      </c>
      <c r="Z8" s="90">
        <v>0</v>
      </c>
      <c r="AA8" s="90">
        <v>0</v>
      </c>
    </row>
    <row r="9" spans="1:27" ht="63.75" hidden="1" customHeight="1" x14ac:dyDescent="0.25">
      <c r="A9" s="87" t="s">
        <v>57</v>
      </c>
      <c r="B9" s="88" t="s">
        <v>58</v>
      </c>
      <c r="C9" s="89" t="s">
        <v>106</v>
      </c>
      <c r="D9" s="87" t="s">
        <v>29</v>
      </c>
      <c r="E9" s="87" t="s">
        <v>183</v>
      </c>
      <c r="F9" s="87" t="s">
        <v>183</v>
      </c>
      <c r="G9" s="87"/>
      <c r="H9" s="87"/>
      <c r="I9" s="87"/>
      <c r="J9" s="87"/>
      <c r="K9" s="87"/>
      <c r="L9" s="87"/>
      <c r="M9" s="87" t="s">
        <v>30</v>
      </c>
      <c r="N9" s="87" t="s">
        <v>31</v>
      </c>
      <c r="O9" s="87" t="s">
        <v>32</v>
      </c>
      <c r="P9" s="88" t="s">
        <v>107</v>
      </c>
      <c r="Q9" s="90">
        <v>7599.3999990000002</v>
      </c>
      <c r="R9" s="90">
        <v>19.000001000000001</v>
      </c>
      <c r="S9" s="90">
        <v>19</v>
      </c>
      <c r="T9" s="90">
        <v>7599.4</v>
      </c>
      <c r="U9" s="90">
        <v>0</v>
      </c>
      <c r="V9" s="90">
        <v>5966.0640716300004</v>
      </c>
      <c r="W9" s="90">
        <v>1633.3359283699999</v>
      </c>
      <c r="X9" s="90">
        <v>3019.15741063</v>
      </c>
      <c r="Y9" s="90">
        <v>449.402264</v>
      </c>
      <c r="Z9" s="90">
        <v>449.402264</v>
      </c>
      <c r="AA9" s="90">
        <v>432</v>
      </c>
    </row>
    <row r="10" spans="1:27" ht="63.75" hidden="1" customHeight="1" x14ac:dyDescent="0.25">
      <c r="A10" s="87" t="s">
        <v>57</v>
      </c>
      <c r="B10" s="88" t="s">
        <v>58</v>
      </c>
      <c r="C10" s="89" t="s">
        <v>109</v>
      </c>
      <c r="D10" s="87" t="s">
        <v>29</v>
      </c>
      <c r="E10" s="87" t="s">
        <v>184</v>
      </c>
      <c r="F10" s="87" t="s">
        <v>184</v>
      </c>
      <c r="G10" s="87" t="s">
        <v>182</v>
      </c>
      <c r="H10" s="87" t="s">
        <v>185</v>
      </c>
      <c r="I10" s="87"/>
      <c r="J10" s="87"/>
      <c r="K10" s="87"/>
      <c r="L10" s="87"/>
      <c r="M10" s="87" t="s">
        <v>30</v>
      </c>
      <c r="N10" s="87" t="s">
        <v>31</v>
      </c>
      <c r="O10" s="87" t="s">
        <v>32</v>
      </c>
      <c r="P10" s="88" t="s">
        <v>33</v>
      </c>
      <c r="Q10" s="90">
        <v>554.1</v>
      </c>
      <c r="R10" s="90">
        <v>0</v>
      </c>
      <c r="S10" s="90">
        <v>0</v>
      </c>
      <c r="T10" s="90">
        <v>554.1</v>
      </c>
      <c r="U10" s="90">
        <v>0</v>
      </c>
      <c r="V10" s="90">
        <v>373.097734</v>
      </c>
      <c r="W10" s="90">
        <v>181.00226599999999</v>
      </c>
      <c r="X10" s="90">
        <v>190.7534</v>
      </c>
      <c r="Y10" s="90">
        <v>0</v>
      </c>
      <c r="Z10" s="90">
        <v>0</v>
      </c>
      <c r="AA10" s="90">
        <v>0</v>
      </c>
    </row>
    <row r="11" spans="1:27" ht="63.75" hidden="1" customHeight="1" x14ac:dyDescent="0.25">
      <c r="A11" s="87" t="s">
        <v>57</v>
      </c>
      <c r="B11" s="88" t="s">
        <v>58</v>
      </c>
      <c r="C11" s="89" t="s">
        <v>113</v>
      </c>
      <c r="D11" s="87" t="s">
        <v>29</v>
      </c>
      <c r="E11" s="87" t="s">
        <v>184</v>
      </c>
      <c r="F11" s="87" t="s">
        <v>184</v>
      </c>
      <c r="G11" s="87" t="s">
        <v>182</v>
      </c>
      <c r="H11" s="87" t="s">
        <v>187</v>
      </c>
      <c r="I11" s="87"/>
      <c r="J11" s="87"/>
      <c r="K11" s="87"/>
      <c r="L11" s="87"/>
      <c r="M11" s="87" t="s">
        <v>30</v>
      </c>
      <c r="N11" s="87" t="s">
        <v>31</v>
      </c>
      <c r="O11" s="87" t="s">
        <v>32</v>
      </c>
      <c r="P11" s="88" t="s">
        <v>36</v>
      </c>
      <c r="Q11" s="90">
        <v>6604.4</v>
      </c>
      <c r="R11" s="90">
        <v>0</v>
      </c>
      <c r="S11" s="90">
        <v>0</v>
      </c>
      <c r="T11" s="90">
        <v>6604.4</v>
      </c>
      <c r="U11" s="90">
        <v>0</v>
      </c>
      <c r="V11" s="90">
        <v>2165.4143779999999</v>
      </c>
      <c r="W11" s="90">
        <v>4438.9856220000001</v>
      </c>
      <c r="X11" s="90">
        <v>802.63182600000005</v>
      </c>
      <c r="Y11" s="90">
        <v>0</v>
      </c>
      <c r="Z11" s="90">
        <v>0</v>
      </c>
      <c r="AA11" s="90">
        <v>0</v>
      </c>
    </row>
    <row r="12" spans="1:27" ht="63.75" hidden="1" customHeight="1" x14ac:dyDescent="0.25">
      <c r="A12" s="87" t="s">
        <v>57</v>
      </c>
      <c r="B12" s="88" t="s">
        <v>58</v>
      </c>
      <c r="C12" s="89" t="s">
        <v>297</v>
      </c>
      <c r="D12" s="87" t="s">
        <v>29</v>
      </c>
      <c r="E12" s="87" t="s">
        <v>184</v>
      </c>
      <c r="F12" s="87" t="s">
        <v>184</v>
      </c>
      <c r="G12" s="87" t="s">
        <v>182</v>
      </c>
      <c r="H12" s="87" t="s">
        <v>298</v>
      </c>
      <c r="I12" s="87"/>
      <c r="J12" s="87"/>
      <c r="K12" s="87"/>
      <c r="L12" s="87"/>
      <c r="M12" s="87" t="s">
        <v>30</v>
      </c>
      <c r="N12" s="87" t="s">
        <v>31</v>
      </c>
      <c r="O12" s="87" t="s">
        <v>32</v>
      </c>
      <c r="P12" s="88" t="s">
        <v>299</v>
      </c>
      <c r="Q12" s="90">
        <v>1400</v>
      </c>
      <c r="R12" s="90">
        <v>0</v>
      </c>
      <c r="S12" s="90">
        <v>0</v>
      </c>
      <c r="T12" s="90">
        <v>1400</v>
      </c>
      <c r="U12" s="90">
        <v>0</v>
      </c>
      <c r="V12" s="90">
        <v>1167.040197</v>
      </c>
      <c r="W12" s="90">
        <v>232.95980299999999</v>
      </c>
      <c r="X12" s="90">
        <v>277.34826299999997</v>
      </c>
      <c r="Y12" s="90">
        <v>0</v>
      </c>
      <c r="Z12" s="90">
        <v>0</v>
      </c>
      <c r="AA12" s="90">
        <v>0</v>
      </c>
    </row>
    <row r="13" spans="1:27" ht="63.75" hidden="1" customHeight="1" x14ac:dyDescent="0.25">
      <c r="A13" s="87" t="s">
        <v>57</v>
      </c>
      <c r="B13" s="88" t="s">
        <v>58</v>
      </c>
      <c r="C13" s="89" t="s">
        <v>116</v>
      </c>
      <c r="D13" s="87" t="s">
        <v>29</v>
      </c>
      <c r="E13" s="87" t="s">
        <v>184</v>
      </c>
      <c r="F13" s="87" t="s">
        <v>184</v>
      </c>
      <c r="G13" s="87" t="s">
        <v>183</v>
      </c>
      <c r="H13" s="87" t="s">
        <v>188</v>
      </c>
      <c r="I13" s="87"/>
      <c r="J13" s="87"/>
      <c r="K13" s="87"/>
      <c r="L13" s="87"/>
      <c r="M13" s="87" t="s">
        <v>30</v>
      </c>
      <c r="N13" s="87" t="s">
        <v>31</v>
      </c>
      <c r="O13" s="87" t="s">
        <v>32</v>
      </c>
      <c r="P13" s="88" t="s">
        <v>117</v>
      </c>
      <c r="Q13" s="90">
        <v>5735.9</v>
      </c>
      <c r="R13" s="90">
        <v>0</v>
      </c>
      <c r="S13" s="90">
        <v>0</v>
      </c>
      <c r="T13" s="90">
        <v>5735.9</v>
      </c>
      <c r="U13" s="90">
        <v>0</v>
      </c>
      <c r="V13" s="90">
        <v>0</v>
      </c>
      <c r="W13" s="90">
        <v>5735.9</v>
      </c>
      <c r="X13" s="90">
        <v>0</v>
      </c>
      <c r="Y13" s="90">
        <v>0</v>
      </c>
      <c r="Z13" s="90">
        <v>0</v>
      </c>
      <c r="AA13" s="90">
        <v>0</v>
      </c>
    </row>
    <row r="14" spans="1:27" ht="63.75" hidden="1" customHeight="1" x14ac:dyDescent="0.25">
      <c r="A14" s="87" t="s">
        <v>57</v>
      </c>
      <c r="B14" s="88" t="s">
        <v>58</v>
      </c>
      <c r="C14" s="89" t="s">
        <v>118</v>
      </c>
      <c r="D14" s="87" t="s">
        <v>29</v>
      </c>
      <c r="E14" s="87" t="s">
        <v>184</v>
      </c>
      <c r="F14" s="87" t="s">
        <v>184</v>
      </c>
      <c r="G14" s="87" t="s">
        <v>183</v>
      </c>
      <c r="H14" s="87" t="s">
        <v>189</v>
      </c>
      <c r="I14" s="87"/>
      <c r="J14" s="87"/>
      <c r="K14" s="87"/>
      <c r="L14" s="87"/>
      <c r="M14" s="87" t="s">
        <v>30</v>
      </c>
      <c r="N14" s="87" t="s">
        <v>31</v>
      </c>
      <c r="O14" s="87" t="s">
        <v>32</v>
      </c>
      <c r="P14" s="88" t="s">
        <v>119</v>
      </c>
      <c r="Q14" s="90">
        <v>4082.1</v>
      </c>
      <c r="R14" s="90">
        <v>0</v>
      </c>
      <c r="S14" s="90">
        <v>0</v>
      </c>
      <c r="T14" s="90">
        <v>4082.1</v>
      </c>
      <c r="U14" s="90">
        <v>0</v>
      </c>
      <c r="V14" s="90">
        <v>4082.1</v>
      </c>
      <c r="W14" s="90">
        <v>0</v>
      </c>
      <c r="X14" s="90">
        <v>4082.1</v>
      </c>
      <c r="Y14" s="90">
        <v>340.17500000000001</v>
      </c>
      <c r="Z14" s="90">
        <v>340.17500000000001</v>
      </c>
      <c r="AA14" s="90">
        <v>336.88463100000001</v>
      </c>
    </row>
    <row r="15" spans="1:27" ht="63.75" hidden="1" customHeight="1" x14ac:dyDescent="0.25">
      <c r="A15" s="87" t="s">
        <v>57</v>
      </c>
      <c r="B15" s="88" t="s">
        <v>58</v>
      </c>
      <c r="C15" s="89" t="s">
        <v>120</v>
      </c>
      <c r="D15" s="87" t="s">
        <v>29</v>
      </c>
      <c r="E15" s="87" t="s">
        <v>184</v>
      </c>
      <c r="F15" s="87" t="s">
        <v>184</v>
      </c>
      <c r="G15" s="87" t="s">
        <v>183</v>
      </c>
      <c r="H15" s="87" t="s">
        <v>190</v>
      </c>
      <c r="I15" s="87"/>
      <c r="J15" s="87"/>
      <c r="K15" s="87"/>
      <c r="L15" s="87"/>
      <c r="M15" s="87" t="s">
        <v>30</v>
      </c>
      <c r="N15" s="87" t="s">
        <v>31</v>
      </c>
      <c r="O15" s="87" t="s">
        <v>32</v>
      </c>
      <c r="P15" s="88" t="s">
        <v>121</v>
      </c>
      <c r="Q15" s="90">
        <v>2900.4</v>
      </c>
      <c r="R15" s="90">
        <v>0</v>
      </c>
      <c r="S15" s="90">
        <v>0</v>
      </c>
      <c r="T15" s="90">
        <v>2900.4</v>
      </c>
      <c r="U15" s="90">
        <v>0</v>
      </c>
      <c r="V15" s="90">
        <v>0</v>
      </c>
      <c r="W15" s="90">
        <v>2900.4</v>
      </c>
      <c r="X15" s="90">
        <v>0</v>
      </c>
      <c r="Y15" s="90">
        <v>0</v>
      </c>
      <c r="Z15" s="90">
        <v>0</v>
      </c>
      <c r="AA15" s="90">
        <v>0</v>
      </c>
    </row>
    <row r="16" spans="1:27" ht="63.75" hidden="1" customHeight="1" x14ac:dyDescent="0.25">
      <c r="A16" s="87" t="s">
        <v>57</v>
      </c>
      <c r="B16" s="88" t="s">
        <v>58</v>
      </c>
      <c r="C16" s="89" t="s">
        <v>122</v>
      </c>
      <c r="D16" s="87" t="s">
        <v>29</v>
      </c>
      <c r="E16" s="87" t="s">
        <v>184</v>
      </c>
      <c r="F16" s="87" t="s">
        <v>184</v>
      </c>
      <c r="G16" s="87" t="s">
        <v>183</v>
      </c>
      <c r="H16" s="87" t="s">
        <v>191</v>
      </c>
      <c r="I16" s="87"/>
      <c r="J16" s="87"/>
      <c r="K16" s="87"/>
      <c r="L16" s="87"/>
      <c r="M16" s="87" t="s">
        <v>30</v>
      </c>
      <c r="N16" s="87" t="s">
        <v>31</v>
      </c>
      <c r="O16" s="87" t="s">
        <v>32</v>
      </c>
      <c r="P16" s="88" t="s">
        <v>123</v>
      </c>
      <c r="Q16" s="90">
        <v>2257.8000000000002</v>
      </c>
      <c r="R16" s="90">
        <v>0</v>
      </c>
      <c r="S16" s="90">
        <v>0</v>
      </c>
      <c r="T16" s="90">
        <v>2257.8000000000002</v>
      </c>
      <c r="U16" s="90">
        <v>0</v>
      </c>
      <c r="V16" s="90">
        <v>0</v>
      </c>
      <c r="W16" s="90">
        <v>2257.8000000000002</v>
      </c>
      <c r="X16" s="90">
        <v>0</v>
      </c>
      <c r="Y16" s="90">
        <v>0</v>
      </c>
      <c r="Z16" s="90">
        <v>0</v>
      </c>
      <c r="AA16" s="90">
        <v>0</v>
      </c>
    </row>
    <row r="17" spans="1:27" ht="63.75" hidden="1" customHeight="1" x14ac:dyDescent="0.25">
      <c r="A17" s="87" t="s">
        <v>57</v>
      </c>
      <c r="B17" s="88" t="s">
        <v>58</v>
      </c>
      <c r="C17" s="89" t="s">
        <v>124</v>
      </c>
      <c r="D17" s="87" t="s">
        <v>29</v>
      </c>
      <c r="E17" s="87" t="s">
        <v>184</v>
      </c>
      <c r="F17" s="87" t="s">
        <v>184</v>
      </c>
      <c r="G17" s="87" t="s">
        <v>183</v>
      </c>
      <c r="H17" s="87" t="s">
        <v>192</v>
      </c>
      <c r="I17" s="87"/>
      <c r="J17" s="87"/>
      <c r="K17" s="87"/>
      <c r="L17" s="87"/>
      <c r="M17" s="87" t="s">
        <v>30</v>
      </c>
      <c r="N17" s="87" t="s">
        <v>31</v>
      </c>
      <c r="O17" s="87" t="s">
        <v>32</v>
      </c>
      <c r="P17" s="88" t="s">
        <v>125</v>
      </c>
      <c r="Q17" s="90">
        <v>2897</v>
      </c>
      <c r="R17" s="90">
        <v>0</v>
      </c>
      <c r="S17" s="90">
        <v>0</v>
      </c>
      <c r="T17" s="90">
        <v>2897</v>
      </c>
      <c r="U17" s="90">
        <v>0</v>
      </c>
      <c r="V17" s="90">
        <v>0</v>
      </c>
      <c r="W17" s="90">
        <v>2897</v>
      </c>
      <c r="X17" s="90">
        <v>0</v>
      </c>
      <c r="Y17" s="90">
        <v>0</v>
      </c>
      <c r="Z17" s="90">
        <v>0</v>
      </c>
      <c r="AA17" s="90">
        <v>0</v>
      </c>
    </row>
    <row r="18" spans="1:27" ht="63.75" hidden="1" customHeight="1" x14ac:dyDescent="0.25">
      <c r="A18" s="87" t="s">
        <v>57</v>
      </c>
      <c r="B18" s="88" t="s">
        <v>58</v>
      </c>
      <c r="C18" s="89" t="s">
        <v>126</v>
      </c>
      <c r="D18" s="87" t="s">
        <v>29</v>
      </c>
      <c r="E18" s="87" t="s">
        <v>184</v>
      </c>
      <c r="F18" s="87" t="s">
        <v>184</v>
      </c>
      <c r="G18" s="87" t="s">
        <v>183</v>
      </c>
      <c r="H18" s="87" t="s">
        <v>193</v>
      </c>
      <c r="I18" s="87"/>
      <c r="J18" s="87"/>
      <c r="K18" s="87"/>
      <c r="L18" s="87"/>
      <c r="M18" s="87" t="s">
        <v>30</v>
      </c>
      <c r="N18" s="87" t="s">
        <v>31</v>
      </c>
      <c r="O18" s="87" t="s">
        <v>32</v>
      </c>
      <c r="P18" s="88" t="s">
        <v>127</v>
      </c>
      <c r="Q18" s="90">
        <v>4585.3</v>
      </c>
      <c r="R18" s="90">
        <v>0</v>
      </c>
      <c r="S18" s="90">
        <v>0</v>
      </c>
      <c r="T18" s="90">
        <v>4585.3</v>
      </c>
      <c r="U18" s="90">
        <v>0</v>
      </c>
      <c r="V18" s="90">
        <v>0</v>
      </c>
      <c r="W18" s="90">
        <v>4585.3</v>
      </c>
      <c r="X18" s="90">
        <v>0</v>
      </c>
      <c r="Y18" s="90">
        <v>0</v>
      </c>
      <c r="Z18" s="90">
        <v>0</v>
      </c>
      <c r="AA18" s="90">
        <v>0</v>
      </c>
    </row>
    <row r="19" spans="1:27" s="120" customFormat="1" ht="33.75" x14ac:dyDescent="0.25">
      <c r="A19" s="137" t="s">
        <v>57</v>
      </c>
      <c r="B19" s="138" t="s">
        <v>58</v>
      </c>
      <c r="C19" s="139" t="s">
        <v>129</v>
      </c>
      <c r="D19" s="137" t="s">
        <v>29</v>
      </c>
      <c r="E19" s="137" t="s">
        <v>184</v>
      </c>
      <c r="F19" s="137" t="s">
        <v>194</v>
      </c>
      <c r="G19" s="137" t="s">
        <v>182</v>
      </c>
      <c r="H19" s="137" t="s">
        <v>195</v>
      </c>
      <c r="I19" s="137"/>
      <c r="J19" s="137"/>
      <c r="K19" s="137"/>
      <c r="L19" s="137"/>
      <c r="M19" s="137" t="s">
        <v>30</v>
      </c>
      <c r="N19" s="137" t="s">
        <v>31</v>
      </c>
      <c r="O19" s="137" t="s">
        <v>32</v>
      </c>
      <c r="P19" s="273" t="s">
        <v>312</v>
      </c>
      <c r="Q19" s="130" t="e">
        <f>+#REF!/$Q$3</f>
        <v>#REF!</v>
      </c>
      <c r="R19" s="130" t="e">
        <f>+#REF!/$Q$3</f>
        <v>#REF!</v>
      </c>
      <c r="S19" s="130" t="e">
        <f>+#REF!/$Q$3</f>
        <v>#REF!</v>
      </c>
      <c r="T19" s="130" t="e">
        <f>+#REF!/$Q$3</f>
        <v>#REF!</v>
      </c>
      <c r="U19" s="130" t="e">
        <f>+#REF!/$Q$3</f>
        <v>#REF!</v>
      </c>
      <c r="V19" s="600" t="e">
        <f>+#REF!/$Q$3</f>
        <v>#REF!</v>
      </c>
      <c r="W19" s="130" t="e">
        <f>+#REF!/$Q$3</f>
        <v>#REF!</v>
      </c>
      <c r="X19" s="130" t="e">
        <f>+#REF!/$Q$3</f>
        <v>#REF!</v>
      </c>
      <c r="Y19" s="130" t="e">
        <f>+#REF!/$Q$3</f>
        <v>#REF!</v>
      </c>
      <c r="Z19" s="130" t="e">
        <f>+#REF!/$Q$3</f>
        <v>#REF!</v>
      </c>
      <c r="AA19" s="130" t="e">
        <f>+#REF!/$Q$3</f>
        <v>#REF!</v>
      </c>
    </row>
    <row r="20" spans="1:27" ht="63.75" hidden="1" customHeight="1" x14ac:dyDescent="0.25">
      <c r="A20" s="87" t="s">
        <v>57</v>
      </c>
      <c r="B20" s="88" t="s">
        <v>58</v>
      </c>
      <c r="C20" s="89" t="s">
        <v>130</v>
      </c>
      <c r="D20" s="87" t="s">
        <v>29</v>
      </c>
      <c r="E20" s="87" t="s">
        <v>184</v>
      </c>
      <c r="F20" s="87" t="s">
        <v>196</v>
      </c>
      <c r="G20" s="87" t="s">
        <v>182</v>
      </c>
      <c r="H20" s="87" t="s">
        <v>197</v>
      </c>
      <c r="I20" s="87"/>
      <c r="J20" s="87"/>
      <c r="K20" s="87"/>
      <c r="L20" s="87"/>
      <c r="M20" s="87" t="s">
        <v>30</v>
      </c>
      <c r="N20" s="87" t="s">
        <v>31</v>
      </c>
      <c r="O20" s="87" t="s">
        <v>32</v>
      </c>
      <c r="P20" s="88" t="s">
        <v>131</v>
      </c>
      <c r="Q20" s="130">
        <v>9.9999999999999989E-277</v>
      </c>
      <c r="R20" s="130">
        <v>9.9999999999999989E-277</v>
      </c>
      <c r="S20" s="130">
        <v>9.9999999999999989E-277</v>
      </c>
      <c r="T20" s="130">
        <v>9.9999999999999989E-277</v>
      </c>
      <c r="U20" s="130">
        <v>9.9999999999999989E-277</v>
      </c>
      <c r="V20" s="130">
        <v>9.9999999999999989E-277</v>
      </c>
      <c r="W20" s="130">
        <v>9.9999999999999989E-277</v>
      </c>
      <c r="X20" s="130">
        <v>9.9999999999999989E-277</v>
      </c>
      <c r="Y20" s="130">
        <v>9.9999999999999989E-277</v>
      </c>
      <c r="Z20" s="130">
        <v>9.9999999999999989E-277</v>
      </c>
      <c r="AA20" s="130">
        <v>9.9999999999999989E-277</v>
      </c>
    </row>
    <row r="21" spans="1:27" ht="63.75" hidden="1" customHeight="1" x14ac:dyDescent="0.25">
      <c r="A21" s="87" t="s">
        <v>57</v>
      </c>
      <c r="B21" s="88" t="s">
        <v>58</v>
      </c>
      <c r="C21" s="89" t="s">
        <v>132</v>
      </c>
      <c r="D21" s="87" t="s">
        <v>29</v>
      </c>
      <c r="E21" s="87" t="s">
        <v>184</v>
      </c>
      <c r="F21" s="87" t="s">
        <v>196</v>
      </c>
      <c r="G21" s="87" t="s">
        <v>182</v>
      </c>
      <c r="H21" s="87" t="s">
        <v>195</v>
      </c>
      <c r="I21" s="87"/>
      <c r="J21" s="87"/>
      <c r="K21" s="87"/>
      <c r="L21" s="87"/>
      <c r="M21" s="87" t="s">
        <v>30</v>
      </c>
      <c r="N21" s="87" t="s">
        <v>31</v>
      </c>
      <c r="O21" s="87" t="s">
        <v>32</v>
      </c>
      <c r="P21" s="88" t="s">
        <v>133</v>
      </c>
      <c r="Q21" s="130">
        <v>9.9999999999999989E-277</v>
      </c>
      <c r="R21" s="130">
        <v>9.9999999999999989E-277</v>
      </c>
      <c r="S21" s="130">
        <v>9.9999999999999989E-277</v>
      </c>
      <c r="T21" s="130">
        <v>9.9999999999999989E-277</v>
      </c>
      <c r="U21" s="130">
        <v>9.9999999999999989E-277</v>
      </c>
      <c r="V21" s="130">
        <v>9.9999999999999989E-277</v>
      </c>
      <c r="W21" s="130">
        <v>9.9999999999999989E-277</v>
      </c>
      <c r="X21" s="130">
        <v>9.9999999999999989E-277</v>
      </c>
      <c r="Y21" s="130">
        <v>9.9999999999999989E-277</v>
      </c>
      <c r="Z21" s="130">
        <v>9.9999999999999989E-277</v>
      </c>
      <c r="AA21" s="130">
        <v>9.9999999999999989E-277</v>
      </c>
    </row>
    <row r="22" spans="1:27" ht="63.75" hidden="1" customHeight="1" x14ac:dyDescent="0.25">
      <c r="A22" s="87" t="s">
        <v>57</v>
      </c>
      <c r="B22" s="88" t="s">
        <v>58</v>
      </c>
      <c r="C22" s="89" t="s">
        <v>134</v>
      </c>
      <c r="D22" s="87" t="s">
        <v>29</v>
      </c>
      <c r="E22" s="87" t="s">
        <v>184</v>
      </c>
      <c r="F22" s="87" t="s">
        <v>196</v>
      </c>
      <c r="G22" s="87" t="s">
        <v>182</v>
      </c>
      <c r="H22" s="87" t="s">
        <v>198</v>
      </c>
      <c r="I22" s="87"/>
      <c r="J22" s="87"/>
      <c r="K22" s="87"/>
      <c r="L22" s="87"/>
      <c r="M22" s="87" t="s">
        <v>30</v>
      </c>
      <c r="N22" s="87" t="s">
        <v>31</v>
      </c>
      <c r="O22" s="87" t="s">
        <v>32</v>
      </c>
      <c r="P22" s="88" t="s">
        <v>34</v>
      </c>
      <c r="Q22" s="130">
        <v>9.9999999999999989E-277</v>
      </c>
      <c r="R22" s="130">
        <v>9.9999999999999989E-277</v>
      </c>
      <c r="S22" s="130">
        <v>9.9999999999999989E-277</v>
      </c>
      <c r="T22" s="130">
        <v>9.9999999999999989E-277</v>
      </c>
      <c r="U22" s="130">
        <v>9.9999999999999989E-277</v>
      </c>
      <c r="V22" s="130">
        <v>9.9999999999999989E-277</v>
      </c>
      <c r="W22" s="130">
        <v>9.9999999999999989E-277</v>
      </c>
      <c r="X22" s="130">
        <v>9.9999999999999989E-277</v>
      </c>
      <c r="Y22" s="130">
        <v>9.9999999999999989E-277</v>
      </c>
      <c r="Z22" s="130">
        <v>9.9999999999999989E-277</v>
      </c>
      <c r="AA22" s="130">
        <v>9.9999999999999989E-277</v>
      </c>
    </row>
    <row r="23" spans="1:27" ht="63.75" hidden="1" customHeight="1" x14ac:dyDescent="0.25">
      <c r="A23" s="87" t="s">
        <v>57</v>
      </c>
      <c r="B23" s="88" t="s">
        <v>58</v>
      </c>
      <c r="C23" s="89" t="s">
        <v>135</v>
      </c>
      <c r="D23" s="87" t="s">
        <v>29</v>
      </c>
      <c r="E23" s="87" t="s">
        <v>184</v>
      </c>
      <c r="F23" s="87" t="s">
        <v>196</v>
      </c>
      <c r="G23" s="87" t="s">
        <v>182</v>
      </c>
      <c r="H23" s="87" t="s">
        <v>188</v>
      </c>
      <c r="I23" s="87"/>
      <c r="J23" s="87"/>
      <c r="K23" s="87"/>
      <c r="L23" s="87"/>
      <c r="M23" s="87" t="s">
        <v>30</v>
      </c>
      <c r="N23" s="87" t="s">
        <v>31</v>
      </c>
      <c r="O23" s="87" t="s">
        <v>32</v>
      </c>
      <c r="P23" s="88" t="s">
        <v>37</v>
      </c>
      <c r="Q23" s="130">
        <v>9.9999999999999989E-277</v>
      </c>
      <c r="R23" s="130">
        <v>9.9999999999999989E-277</v>
      </c>
      <c r="S23" s="130">
        <v>9.9999999999999989E-277</v>
      </c>
      <c r="T23" s="130">
        <v>9.9999999999999989E-277</v>
      </c>
      <c r="U23" s="130">
        <v>9.9999999999999989E-277</v>
      </c>
      <c r="V23" s="130">
        <v>9.9999999999999989E-277</v>
      </c>
      <c r="W23" s="130">
        <v>9.9999999999999989E-277</v>
      </c>
      <c r="X23" s="130">
        <v>9.9999999999999989E-277</v>
      </c>
      <c r="Y23" s="130">
        <v>9.9999999999999989E-277</v>
      </c>
      <c r="Z23" s="130">
        <v>9.9999999999999989E-277</v>
      </c>
      <c r="AA23" s="130">
        <v>9.9999999999999989E-277</v>
      </c>
    </row>
    <row r="24" spans="1:27" ht="63.75" hidden="1" customHeight="1" x14ac:dyDescent="0.25">
      <c r="A24" s="87" t="s">
        <v>57</v>
      </c>
      <c r="B24" s="88" t="s">
        <v>58</v>
      </c>
      <c r="C24" s="89" t="s">
        <v>136</v>
      </c>
      <c r="D24" s="87" t="s">
        <v>29</v>
      </c>
      <c r="E24" s="87" t="s">
        <v>184</v>
      </c>
      <c r="F24" s="87" t="s">
        <v>31</v>
      </c>
      <c r="G24" s="87" t="s">
        <v>182</v>
      </c>
      <c r="H24" s="87" t="s">
        <v>197</v>
      </c>
      <c r="I24" s="87"/>
      <c r="J24" s="87"/>
      <c r="K24" s="87"/>
      <c r="L24" s="87"/>
      <c r="M24" s="87" t="s">
        <v>30</v>
      </c>
      <c r="N24" s="87" t="s">
        <v>31</v>
      </c>
      <c r="O24" s="87" t="s">
        <v>32</v>
      </c>
      <c r="P24" s="88" t="s">
        <v>137</v>
      </c>
      <c r="Q24" s="130">
        <v>9.9999999999999989E-277</v>
      </c>
      <c r="R24" s="130">
        <v>9.9999999999999989E-277</v>
      </c>
      <c r="S24" s="130">
        <v>9.9999999999999989E-277</v>
      </c>
      <c r="T24" s="130">
        <v>9.9999999999999989E-277</v>
      </c>
      <c r="U24" s="130">
        <v>9.9999999999999989E-277</v>
      </c>
      <c r="V24" s="130">
        <v>9.9999999999999989E-277</v>
      </c>
      <c r="W24" s="130">
        <v>9.9999999999999989E-277</v>
      </c>
      <c r="X24" s="130">
        <v>9.9999999999999989E-277</v>
      </c>
      <c r="Y24" s="130">
        <v>9.9999999999999989E-277</v>
      </c>
      <c r="Z24" s="130">
        <v>9.9999999999999989E-277</v>
      </c>
      <c r="AA24" s="130">
        <v>9.9999999999999989E-277</v>
      </c>
    </row>
    <row r="25" spans="1:27" ht="63.75" hidden="1" customHeight="1" x14ac:dyDescent="0.25">
      <c r="A25" s="87" t="s">
        <v>57</v>
      </c>
      <c r="B25" s="88" t="s">
        <v>58</v>
      </c>
      <c r="C25" s="89" t="s">
        <v>138</v>
      </c>
      <c r="D25" s="87" t="s">
        <v>29</v>
      </c>
      <c r="E25" s="87" t="s">
        <v>184</v>
      </c>
      <c r="F25" s="87" t="s">
        <v>31</v>
      </c>
      <c r="G25" s="87" t="s">
        <v>182</v>
      </c>
      <c r="H25" s="87" t="s">
        <v>200</v>
      </c>
      <c r="I25" s="87"/>
      <c r="J25" s="87"/>
      <c r="K25" s="87"/>
      <c r="L25" s="87"/>
      <c r="M25" s="87" t="s">
        <v>30</v>
      </c>
      <c r="N25" s="87" t="s">
        <v>31</v>
      </c>
      <c r="O25" s="87" t="s">
        <v>32</v>
      </c>
      <c r="P25" s="88" t="s">
        <v>139</v>
      </c>
      <c r="Q25" s="130">
        <v>9.9999999999999989E-277</v>
      </c>
      <c r="R25" s="130">
        <v>9.9999999999999989E-277</v>
      </c>
      <c r="S25" s="130">
        <v>9.9999999999999989E-277</v>
      </c>
      <c r="T25" s="130">
        <v>9.9999999999999989E-277</v>
      </c>
      <c r="U25" s="130">
        <v>9.9999999999999989E-277</v>
      </c>
      <c r="V25" s="130">
        <v>9.9999999999999989E-277</v>
      </c>
      <c r="W25" s="130">
        <v>9.9999999999999989E-277</v>
      </c>
      <c r="X25" s="130">
        <v>9.9999999999999989E-277</v>
      </c>
      <c r="Y25" s="130">
        <v>9.9999999999999989E-277</v>
      </c>
      <c r="Z25" s="130">
        <v>9.9999999999999989E-277</v>
      </c>
      <c r="AA25" s="130">
        <v>9.9999999999999989E-277</v>
      </c>
    </row>
    <row r="26" spans="1:27" ht="63.75" hidden="1" customHeight="1" x14ac:dyDescent="0.25">
      <c r="A26" s="87" t="s">
        <v>57</v>
      </c>
      <c r="B26" s="88" t="s">
        <v>58</v>
      </c>
      <c r="C26" s="89" t="s">
        <v>140</v>
      </c>
      <c r="D26" s="87" t="s">
        <v>29</v>
      </c>
      <c r="E26" s="87" t="s">
        <v>184</v>
      </c>
      <c r="F26" s="87" t="s">
        <v>199</v>
      </c>
      <c r="G26" s="87" t="s">
        <v>201</v>
      </c>
      <c r="H26" s="87" t="s">
        <v>197</v>
      </c>
      <c r="I26" s="87"/>
      <c r="J26" s="87"/>
      <c r="K26" s="87"/>
      <c r="L26" s="87"/>
      <c r="M26" s="87" t="s">
        <v>30</v>
      </c>
      <c r="N26" s="87" t="s">
        <v>31</v>
      </c>
      <c r="O26" s="87" t="s">
        <v>32</v>
      </c>
      <c r="P26" s="88" t="s">
        <v>83</v>
      </c>
      <c r="Q26" s="130">
        <v>9.9999999999999989E-277</v>
      </c>
      <c r="R26" s="130">
        <v>9.9999999999999989E-277</v>
      </c>
      <c r="S26" s="130">
        <v>9.9999999999999989E-277</v>
      </c>
      <c r="T26" s="130">
        <v>9.9999999999999989E-277</v>
      </c>
      <c r="U26" s="130">
        <v>9.9999999999999989E-277</v>
      </c>
      <c r="V26" s="130">
        <v>9.9999999999999989E-277</v>
      </c>
      <c r="W26" s="130">
        <v>9.9999999999999989E-277</v>
      </c>
      <c r="X26" s="130">
        <v>9.9999999999999989E-277</v>
      </c>
      <c r="Y26" s="130">
        <v>9.9999999999999989E-277</v>
      </c>
      <c r="Z26" s="130">
        <v>9.9999999999999989E-277</v>
      </c>
      <c r="AA26" s="130">
        <v>9.9999999999999989E-277</v>
      </c>
    </row>
    <row r="27" spans="1:27" ht="63.75" hidden="1" customHeight="1" x14ac:dyDescent="0.25">
      <c r="A27" s="87" t="s">
        <v>57</v>
      </c>
      <c r="B27" s="88" t="s">
        <v>58</v>
      </c>
      <c r="C27" s="89" t="s">
        <v>141</v>
      </c>
      <c r="D27" s="87" t="s">
        <v>29</v>
      </c>
      <c r="E27" s="87" t="s">
        <v>201</v>
      </c>
      <c r="F27" s="87" t="s">
        <v>182</v>
      </c>
      <c r="G27" s="87"/>
      <c r="H27" s="87"/>
      <c r="I27" s="87"/>
      <c r="J27" s="87"/>
      <c r="K27" s="87"/>
      <c r="L27" s="87"/>
      <c r="M27" s="87" t="s">
        <v>30</v>
      </c>
      <c r="N27" s="87" t="s">
        <v>31</v>
      </c>
      <c r="O27" s="87" t="s">
        <v>32</v>
      </c>
      <c r="P27" s="88" t="s">
        <v>142</v>
      </c>
      <c r="Q27" s="130">
        <v>9.9999999999999989E-277</v>
      </c>
      <c r="R27" s="130">
        <v>9.9999999999999989E-277</v>
      </c>
      <c r="S27" s="130">
        <v>9.9999999999999989E-277</v>
      </c>
      <c r="T27" s="130">
        <v>9.9999999999999989E-277</v>
      </c>
      <c r="U27" s="130">
        <v>9.9999999999999989E-277</v>
      </c>
      <c r="V27" s="130">
        <v>9.9999999999999989E-277</v>
      </c>
      <c r="W27" s="130">
        <v>9.9999999999999989E-277</v>
      </c>
      <c r="X27" s="130">
        <v>9.9999999999999989E-277</v>
      </c>
      <c r="Y27" s="130">
        <v>9.9999999999999989E-277</v>
      </c>
      <c r="Z27" s="130">
        <v>9.9999999999999989E-277</v>
      </c>
      <c r="AA27" s="130">
        <v>9.9999999999999989E-277</v>
      </c>
    </row>
    <row r="28" spans="1:27" ht="63.75" hidden="1" customHeight="1" x14ac:dyDescent="0.25">
      <c r="A28" s="87" t="s">
        <v>57</v>
      </c>
      <c r="B28" s="88" t="s">
        <v>58</v>
      </c>
      <c r="C28" s="89" t="s">
        <v>143</v>
      </c>
      <c r="D28" s="87" t="s">
        <v>29</v>
      </c>
      <c r="E28" s="87" t="s">
        <v>201</v>
      </c>
      <c r="F28" s="87" t="s">
        <v>194</v>
      </c>
      <c r="G28" s="87" t="s">
        <v>182</v>
      </c>
      <c r="H28" s="87"/>
      <c r="I28" s="87"/>
      <c r="J28" s="87"/>
      <c r="K28" s="87"/>
      <c r="L28" s="87"/>
      <c r="M28" s="87" t="s">
        <v>30</v>
      </c>
      <c r="N28" s="87" t="s">
        <v>199</v>
      </c>
      <c r="O28" s="87" t="s">
        <v>202</v>
      </c>
      <c r="P28" s="88" t="s">
        <v>144</v>
      </c>
      <c r="Q28" s="130">
        <v>9.9999999999999989E-277</v>
      </c>
      <c r="R28" s="130">
        <v>9.9999999999999989E-277</v>
      </c>
      <c r="S28" s="130">
        <v>9.9999999999999989E-277</v>
      </c>
      <c r="T28" s="130">
        <v>9.9999999999999989E-277</v>
      </c>
      <c r="U28" s="130">
        <v>9.9999999999999989E-277</v>
      </c>
      <c r="V28" s="130">
        <v>9.9999999999999989E-277</v>
      </c>
      <c r="W28" s="130">
        <v>9.9999999999999989E-277</v>
      </c>
      <c r="X28" s="130">
        <v>9.9999999999999989E-277</v>
      </c>
      <c r="Y28" s="130">
        <v>9.9999999999999989E-277</v>
      </c>
      <c r="Z28" s="130">
        <v>9.9999999999999989E-277</v>
      </c>
      <c r="AA28" s="130">
        <v>9.9999999999999989E-277</v>
      </c>
    </row>
    <row r="29" spans="1:27" ht="63.75" hidden="1" customHeight="1" x14ac:dyDescent="0.25">
      <c r="A29" s="87" t="s">
        <v>57</v>
      </c>
      <c r="B29" s="88" t="s">
        <v>58</v>
      </c>
      <c r="C29" s="89" t="s">
        <v>146</v>
      </c>
      <c r="D29" s="87" t="s">
        <v>203</v>
      </c>
      <c r="E29" s="87" t="s">
        <v>204</v>
      </c>
      <c r="F29" s="87" t="s">
        <v>205</v>
      </c>
      <c r="G29" s="87" t="s">
        <v>207</v>
      </c>
      <c r="H29" s="87"/>
      <c r="I29" s="87"/>
      <c r="J29" s="87"/>
      <c r="K29" s="87"/>
      <c r="L29" s="87"/>
      <c r="M29" s="87" t="s">
        <v>30</v>
      </c>
      <c r="N29" s="87" t="s">
        <v>199</v>
      </c>
      <c r="O29" s="87" t="s">
        <v>32</v>
      </c>
      <c r="P29" s="88" t="s">
        <v>147</v>
      </c>
      <c r="Q29" s="130">
        <v>9.9999999999999989E-277</v>
      </c>
      <c r="R29" s="130">
        <v>9.9999999999999989E-277</v>
      </c>
      <c r="S29" s="130">
        <v>9.9999999999999989E-277</v>
      </c>
      <c r="T29" s="130">
        <v>9.9999999999999989E-277</v>
      </c>
      <c r="U29" s="130">
        <v>9.9999999999999989E-277</v>
      </c>
      <c r="V29" s="130">
        <v>9.9999999999999989E-277</v>
      </c>
      <c r="W29" s="130">
        <v>9.9999999999999989E-277</v>
      </c>
      <c r="X29" s="130">
        <v>9.9999999999999989E-277</v>
      </c>
      <c r="Y29" s="130">
        <v>9.9999999999999989E-277</v>
      </c>
      <c r="Z29" s="130">
        <v>9.9999999999999989E-277</v>
      </c>
      <c r="AA29" s="130">
        <v>9.9999999999999989E-277</v>
      </c>
    </row>
    <row r="30" spans="1:27" ht="63.75" hidden="1" customHeight="1" x14ac:dyDescent="0.25">
      <c r="A30" s="87" t="s">
        <v>57</v>
      </c>
      <c r="B30" s="88" t="s">
        <v>58</v>
      </c>
      <c r="C30" s="89" t="s">
        <v>221</v>
      </c>
      <c r="D30" s="87" t="s">
        <v>203</v>
      </c>
      <c r="E30" s="87" t="s">
        <v>204</v>
      </c>
      <c r="F30" s="87" t="s">
        <v>205</v>
      </c>
      <c r="G30" s="87" t="s">
        <v>222</v>
      </c>
      <c r="H30" s="87"/>
      <c r="I30" s="87"/>
      <c r="J30" s="87"/>
      <c r="K30" s="87"/>
      <c r="L30" s="87"/>
      <c r="M30" s="87" t="s">
        <v>30</v>
      </c>
      <c r="N30" s="87" t="s">
        <v>199</v>
      </c>
      <c r="O30" s="87" t="s">
        <v>32</v>
      </c>
      <c r="P30" s="88" t="s">
        <v>293</v>
      </c>
      <c r="Q30" s="130">
        <v>9.9999999999999989E-277</v>
      </c>
      <c r="R30" s="130">
        <v>9.9999999999999989E-277</v>
      </c>
      <c r="S30" s="130">
        <v>9.9999999999999989E-277</v>
      </c>
      <c r="T30" s="130">
        <v>9.9999999999999989E-277</v>
      </c>
      <c r="U30" s="130">
        <v>9.9999999999999989E-277</v>
      </c>
      <c r="V30" s="130">
        <v>9.9999999999999989E-277</v>
      </c>
      <c r="W30" s="130">
        <v>9.9999999999999989E-277</v>
      </c>
      <c r="X30" s="130">
        <v>9.9999999999999989E-277</v>
      </c>
      <c r="Y30" s="130">
        <v>9.9999999999999989E-277</v>
      </c>
      <c r="Z30" s="130">
        <v>9.9999999999999989E-277</v>
      </c>
      <c r="AA30" s="130">
        <v>9.9999999999999989E-277</v>
      </c>
    </row>
    <row r="31" spans="1:27" ht="63.75" hidden="1" customHeight="1" x14ac:dyDescent="0.25">
      <c r="A31" s="87" t="s">
        <v>57</v>
      </c>
      <c r="B31" s="88" t="s">
        <v>58</v>
      </c>
      <c r="C31" s="89" t="s">
        <v>223</v>
      </c>
      <c r="D31" s="87" t="s">
        <v>203</v>
      </c>
      <c r="E31" s="87" t="s">
        <v>204</v>
      </c>
      <c r="F31" s="87" t="s">
        <v>205</v>
      </c>
      <c r="G31" s="87" t="s">
        <v>224</v>
      </c>
      <c r="H31" s="87"/>
      <c r="I31" s="87"/>
      <c r="J31" s="87"/>
      <c r="K31" s="87"/>
      <c r="L31" s="87"/>
      <c r="M31" s="87" t="s">
        <v>30</v>
      </c>
      <c r="N31" s="87" t="s">
        <v>199</v>
      </c>
      <c r="O31" s="87" t="s">
        <v>32</v>
      </c>
      <c r="P31" s="88" t="s">
        <v>225</v>
      </c>
      <c r="Q31" s="130">
        <v>9.9999999999999989E-277</v>
      </c>
      <c r="R31" s="130">
        <v>9.9999999999999989E-277</v>
      </c>
      <c r="S31" s="130">
        <v>9.9999999999999989E-277</v>
      </c>
      <c r="T31" s="130">
        <v>9.9999999999999989E-277</v>
      </c>
      <c r="U31" s="130">
        <v>9.9999999999999989E-277</v>
      </c>
      <c r="V31" s="130">
        <v>9.9999999999999989E-277</v>
      </c>
      <c r="W31" s="130">
        <v>9.9999999999999989E-277</v>
      </c>
      <c r="X31" s="130">
        <v>9.9999999999999989E-277</v>
      </c>
      <c r="Y31" s="130">
        <v>9.9999999999999989E-277</v>
      </c>
      <c r="Z31" s="130">
        <v>9.9999999999999989E-277</v>
      </c>
      <c r="AA31" s="130">
        <v>9.9999999999999989E-277</v>
      </c>
    </row>
    <row r="32" spans="1:27" ht="63.75" hidden="1" customHeight="1" x14ac:dyDescent="0.25">
      <c r="A32" s="87" t="s">
        <v>57</v>
      </c>
      <c r="B32" s="88" t="s">
        <v>58</v>
      </c>
      <c r="C32" s="89" t="s">
        <v>151</v>
      </c>
      <c r="D32" s="87" t="s">
        <v>203</v>
      </c>
      <c r="E32" s="87" t="s">
        <v>209</v>
      </c>
      <c r="F32" s="87" t="s">
        <v>205</v>
      </c>
      <c r="G32" s="87" t="s">
        <v>31</v>
      </c>
      <c r="H32" s="87"/>
      <c r="I32" s="87"/>
      <c r="J32" s="87"/>
      <c r="K32" s="87"/>
      <c r="L32" s="87"/>
      <c r="M32" s="87" t="s">
        <v>30</v>
      </c>
      <c r="N32" s="87" t="s">
        <v>186</v>
      </c>
      <c r="O32" s="87" t="s">
        <v>32</v>
      </c>
      <c r="P32" s="88" t="s">
        <v>152</v>
      </c>
      <c r="Q32" s="130">
        <v>9.9999999999999989E-277</v>
      </c>
      <c r="R32" s="130">
        <v>9.9999999999999989E-277</v>
      </c>
      <c r="S32" s="130">
        <v>9.9999999999999989E-277</v>
      </c>
      <c r="T32" s="130">
        <v>9.9999999999999989E-277</v>
      </c>
      <c r="U32" s="130">
        <v>9.9999999999999989E-277</v>
      </c>
      <c r="V32" s="130">
        <v>9.9999999999999989E-277</v>
      </c>
      <c r="W32" s="130">
        <v>9.9999999999999989E-277</v>
      </c>
      <c r="X32" s="130">
        <v>9.9999999999999989E-277</v>
      </c>
      <c r="Y32" s="130">
        <v>9.9999999999999989E-277</v>
      </c>
      <c r="Z32" s="130">
        <v>9.9999999999999989E-277</v>
      </c>
      <c r="AA32" s="130">
        <v>9.9999999999999989E-277</v>
      </c>
    </row>
    <row r="33" spans="1:27" ht="63.75" hidden="1" customHeight="1" x14ac:dyDescent="0.25">
      <c r="A33" s="87" t="s">
        <v>57</v>
      </c>
      <c r="B33" s="88" t="s">
        <v>58</v>
      </c>
      <c r="C33" s="89" t="s">
        <v>153</v>
      </c>
      <c r="D33" s="87" t="s">
        <v>203</v>
      </c>
      <c r="E33" s="87" t="s">
        <v>209</v>
      </c>
      <c r="F33" s="87" t="s">
        <v>205</v>
      </c>
      <c r="G33" s="87" t="s">
        <v>199</v>
      </c>
      <c r="H33" s="87"/>
      <c r="I33" s="87"/>
      <c r="J33" s="87"/>
      <c r="K33" s="87"/>
      <c r="L33" s="87"/>
      <c r="M33" s="87" t="s">
        <v>30</v>
      </c>
      <c r="N33" s="87" t="s">
        <v>199</v>
      </c>
      <c r="O33" s="87" t="s">
        <v>32</v>
      </c>
      <c r="P33" s="88" t="s">
        <v>154</v>
      </c>
      <c r="Q33" s="130">
        <v>9.9999999999999989E-277</v>
      </c>
      <c r="R33" s="130">
        <v>9.9999999999999989E-277</v>
      </c>
      <c r="S33" s="130">
        <v>9.9999999999999989E-277</v>
      </c>
      <c r="T33" s="130">
        <v>9.9999999999999989E-277</v>
      </c>
      <c r="U33" s="130">
        <v>9.9999999999999989E-277</v>
      </c>
      <c r="V33" s="130">
        <v>9.9999999999999989E-277</v>
      </c>
      <c r="W33" s="130">
        <v>9.9999999999999989E-277</v>
      </c>
      <c r="X33" s="130">
        <v>9.9999999999999989E-277</v>
      </c>
      <c r="Y33" s="130">
        <v>9.9999999999999989E-277</v>
      </c>
      <c r="Z33" s="130">
        <v>9.9999999999999989E-277</v>
      </c>
      <c r="AA33" s="130">
        <v>9.9999999999999989E-277</v>
      </c>
    </row>
    <row r="34" spans="1:27" ht="63.75" hidden="1" customHeight="1" x14ac:dyDescent="0.25">
      <c r="A34" s="87" t="s">
        <v>57</v>
      </c>
      <c r="B34" s="88" t="s">
        <v>58</v>
      </c>
      <c r="C34" s="89" t="s">
        <v>155</v>
      </c>
      <c r="D34" s="87" t="s">
        <v>203</v>
      </c>
      <c r="E34" s="87" t="s">
        <v>209</v>
      </c>
      <c r="F34" s="87" t="s">
        <v>205</v>
      </c>
      <c r="G34" s="87" t="s">
        <v>212</v>
      </c>
      <c r="H34" s="87"/>
      <c r="I34" s="87"/>
      <c r="J34" s="87"/>
      <c r="K34" s="87"/>
      <c r="L34" s="87"/>
      <c r="M34" s="87" t="s">
        <v>30</v>
      </c>
      <c r="N34" s="87" t="s">
        <v>186</v>
      </c>
      <c r="O34" s="87" t="s">
        <v>32</v>
      </c>
      <c r="P34" s="88" t="s">
        <v>156</v>
      </c>
      <c r="Q34" s="130">
        <v>9.9999999999999989E-277</v>
      </c>
      <c r="R34" s="130">
        <v>9.9999999999999989E-277</v>
      </c>
      <c r="S34" s="130">
        <v>9.9999999999999989E-277</v>
      </c>
      <c r="T34" s="130">
        <v>9.9999999999999989E-277</v>
      </c>
      <c r="U34" s="130">
        <v>9.9999999999999989E-277</v>
      </c>
      <c r="V34" s="130">
        <v>9.9999999999999989E-277</v>
      </c>
      <c r="W34" s="130">
        <v>9.9999999999999989E-277</v>
      </c>
      <c r="X34" s="130">
        <v>9.9999999999999989E-277</v>
      </c>
      <c r="Y34" s="130">
        <v>9.9999999999999989E-277</v>
      </c>
      <c r="Z34" s="130">
        <v>9.9999999999999989E-277</v>
      </c>
      <c r="AA34" s="130">
        <v>9.9999999999999989E-277</v>
      </c>
    </row>
    <row r="35" spans="1:27" ht="63.75" hidden="1" customHeight="1" x14ac:dyDescent="0.25">
      <c r="A35" s="87" t="s">
        <v>57</v>
      </c>
      <c r="B35" s="88" t="s">
        <v>58</v>
      </c>
      <c r="C35" s="89" t="s">
        <v>157</v>
      </c>
      <c r="D35" s="87" t="s">
        <v>203</v>
      </c>
      <c r="E35" s="87" t="s">
        <v>213</v>
      </c>
      <c r="F35" s="87" t="s">
        <v>205</v>
      </c>
      <c r="G35" s="87" t="s">
        <v>214</v>
      </c>
      <c r="H35" s="87"/>
      <c r="I35" s="87"/>
      <c r="J35" s="87"/>
      <c r="K35" s="87"/>
      <c r="L35" s="87"/>
      <c r="M35" s="87" t="s">
        <v>30</v>
      </c>
      <c r="N35" s="87" t="s">
        <v>199</v>
      </c>
      <c r="O35" s="87" t="s">
        <v>32</v>
      </c>
      <c r="P35" s="88" t="s">
        <v>158</v>
      </c>
      <c r="Q35" s="130">
        <v>9.9999999999999989E-277</v>
      </c>
      <c r="R35" s="130">
        <v>9.9999999999999989E-277</v>
      </c>
      <c r="S35" s="130">
        <v>9.9999999999999989E-277</v>
      </c>
      <c r="T35" s="130">
        <v>9.9999999999999989E-277</v>
      </c>
      <c r="U35" s="130">
        <v>9.9999999999999989E-277</v>
      </c>
      <c r="V35" s="130">
        <v>9.9999999999999989E-277</v>
      </c>
      <c r="W35" s="130">
        <v>9.9999999999999989E-277</v>
      </c>
      <c r="X35" s="130">
        <v>9.9999999999999989E-277</v>
      </c>
      <c r="Y35" s="130">
        <v>9.9999999999999989E-277</v>
      </c>
      <c r="Z35" s="130">
        <v>9.9999999999999989E-277</v>
      </c>
      <c r="AA35" s="130">
        <v>9.9999999999999989E-277</v>
      </c>
    </row>
    <row r="36" spans="1:27" ht="63.75" hidden="1" customHeight="1" x14ac:dyDescent="0.25">
      <c r="A36" s="87" t="s">
        <v>57</v>
      </c>
      <c r="B36" s="88" t="s">
        <v>58</v>
      </c>
      <c r="C36" s="89" t="s">
        <v>159</v>
      </c>
      <c r="D36" s="87" t="s">
        <v>203</v>
      </c>
      <c r="E36" s="87" t="s">
        <v>215</v>
      </c>
      <c r="F36" s="87" t="s">
        <v>205</v>
      </c>
      <c r="G36" s="87" t="s">
        <v>216</v>
      </c>
      <c r="H36" s="87"/>
      <c r="I36" s="87"/>
      <c r="J36" s="87"/>
      <c r="K36" s="87"/>
      <c r="L36" s="87"/>
      <c r="M36" s="87" t="s">
        <v>30</v>
      </c>
      <c r="N36" s="87" t="s">
        <v>199</v>
      </c>
      <c r="O36" s="87" t="s">
        <v>32</v>
      </c>
      <c r="P36" s="88" t="s">
        <v>160</v>
      </c>
      <c r="Q36" s="130">
        <v>9.9999999999999989E-277</v>
      </c>
      <c r="R36" s="130">
        <v>9.9999999999999989E-277</v>
      </c>
      <c r="S36" s="130">
        <v>9.9999999999999989E-277</v>
      </c>
      <c r="T36" s="130">
        <v>9.9999999999999989E-277</v>
      </c>
      <c r="U36" s="130">
        <v>9.9999999999999989E-277</v>
      </c>
      <c r="V36" s="130">
        <v>9.9999999999999989E-277</v>
      </c>
      <c r="W36" s="130">
        <v>9.9999999999999989E-277</v>
      </c>
      <c r="X36" s="130">
        <v>9.9999999999999989E-277</v>
      </c>
      <c r="Y36" s="130">
        <v>9.9999999999999989E-277</v>
      </c>
      <c r="Z36" s="130">
        <v>9.9999999999999989E-277</v>
      </c>
      <c r="AA36" s="130">
        <v>9.9999999999999989E-277</v>
      </c>
    </row>
    <row r="37" spans="1:27" ht="63.75" hidden="1" customHeight="1" x14ac:dyDescent="0.25">
      <c r="A37" s="87" t="s">
        <v>57</v>
      </c>
      <c r="B37" s="88" t="s">
        <v>58</v>
      </c>
      <c r="C37" s="89" t="s">
        <v>226</v>
      </c>
      <c r="D37" s="87" t="s">
        <v>203</v>
      </c>
      <c r="E37" s="87" t="s">
        <v>215</v>
      </c>
      <c r="F37" s="87" t="s">
        <v>205</v>
      </c>
      <c r="G37" s="87" t="s">
        <v>219</v>
      </c>
      <c r="H37" s="87"/>
      <c r="I37" s="87"/>
      <c r="J37" s="87"/>
      <c r="K37" s="87"/>
      <c r="L37" s="87"/>
      <c r="M37" s="87" t="s">
        <v>30</v>
      </c>
      <c r="N37" s="87" t="s">
        <v>199</v>
      </c>
      <c r="O37" s="87" t="s">
        <v>32</v>
      </c>
      <c r="P37" s="88" t="s">
        <v>227</v>
      </c>
      <c r="Q37" s="130">
        <v>9.9999999999999989E-277</v>
      </c>
      <c r="R37" s="130">
        <v>9.9999999999999989E-277</v>
      </c>
      <c r="S37" s="130">
        <v>9.9999999999999989E-277</v>
      </c>
      <c r="T37" s="130">
        <v>9.9999999999999989E-277</v>
      </c>
      <c r="U37" s="130">
        <v>9.9999999999999989E-277</v>
      </c>
      <c r="V37" s="130">
        <v>9.9999999999999989E-277</v>
      </c>
      <c r="W37" s="130">
        <v>9.9999999999999989E-277</v>
      </c>
      <c r="X37" s="130">
        <v>9.9999999999999989E-277</v>
      </c>
      <c r="Y37" s="130">
        <v>9.9999999999999989E-277</v>
      </c>
      <c r="Z37" s="130">
        <v>9.9999999999999989E-277</v>
      </c>
      <c r="AA37" s="130">
        <v>9.9999999999999989E-277</v>
      </c>
    </row>
    <row r="38" spans="1:27" ht="63.75" hidden="1" customHeight="1" x14ac:dyDescent="0.25">
      <c r="A38" s="87" t="s">
        <v>57</v>
      </c>
      <c r="B38" s="88" t="s">
        <v>58</v>
      </c>
      <c r="C38" s="89" t="s">
        <v>226</v>
      </c>
      <c r="D38" s="87" t="s">
        <v>203</v>
      </c>
      <c r="E38" s="87" t="s">
        <v>215</v>
      </c>
      <c r="F38" s="87" t="s">
        <v>205</v>
      </c>
      <c r="G38" s="87" t="s">
        <v>219</v>
      </c>
      <c r="H38" s="87"/>
      <c r="I38" s="87"/>
      <c r="J38" s="87"/>
      <c r="K38" s="87"/>
      <c r="L38" s="87"/>
      <c r="M38" s="87" t="s">
        <v>30</v>
      </c>
      <c r="N38" s="87" t="s">
        <v>186</v>
      </c>
      <c r="O38" s="87" t="s">
        <v>32</v>
      </c>
      <c r="P38" s="88" t="s">
        <v>227</v>
      </c>
      <c r="Q38" s="130">
        <v>9.9999999999999989E-277</v>
      </c>
      <c r="R38" s="130">
        <v>9.9999999999999989E-277</v>
      </c>
      <c r="S38" s="130">
        <v>9.9999999999999989E-277</v>
      </c>
      <c r="T38" s="130">
        <v>9.9999999999999989E-277</v>
      </c>
      <c r="U38" s="130">
        <v>9.9999999999999989E-277</v>
      </c>
      <c r="V38" s="130">
        <v>9.9999999999999989E-277</v>
      </c>
      <c r="W38" s="130">
        <v>9.9999999999999989E-277</v>
      </c>
      <c r="X38" s="130">
        <v>9.9999999999999989E-277</v>
      </c>
      <c r="Y38" s="130">
        <v>9.9999999999999989E-277</v>
      </c>
      <c r="Z38" s="130">
        <v>9.9999999999999989E-277</v>
      </c>
      <c r="AA38" s="130">
        <v>9.9999999999999989E-277</v>
      </c>
    </row>
    <row r="39" spans="1:27" ht="63.75" hidden="1" customHeight="1" x14ac:dyDescent="0.25">
      <c r="A39" s="87" t="s">
        <v>57</v>
      </c>
      <c r="B39" s="88" t="s">
        <v>58</v>
      </c>
      <c r="C39" s="89" t="s">
        <v>161</v>
      </c>
      <c r="D39" s="87" t="s">
        <v>203</v>
      </c>
      <c r="E39" s="87" t="s">
        <v>217</v>
      </c>
      <c r="F39" s="87" t="s">
        <v>205</v>
      </c>
      <c r="G39" s="87" t="s">
        <v>218</v>
      </c>
      <c r="H39" s="87"/>
      <c r="I39" s="87"/>
      <c r="J39" s="87"/>
      <c r="K39" s="87"/>
      <c r="L39" s="87"/>
      <c r="M39" s="87" t="s">
        <v>30</v>
      </c>
      <c r="N39" s="87" t="s">
        <v>199</v>
      </c>
      <c r="O39" s="87" t="s">
        <v>32</v>
      </c>
      <c r="P39" s="88" t="s">
        <v>162</v>
      </c>
      <c r="Q39" s="130">
        <v>9.9999999999999989E-277</v>
      </c>
      <c r="R39" s="130">
        <v>9.9999999999999989E-277</v>
      </c>
      <c r="S39" s="130">
        <v>9.9999999999999989E-277</v>
      </c>
      <c r="T39" s="130">
        <v>9.9999999999999989E-277</v>
      </c>
      <c r="U39" s="130">
        <v>9.9999999999999989E-277</v>
      </c>
      <c r="V39" s="130">
        <v>9.9999999999999989E-277</v>
      </c>
      <c r="W39" s="130">
        <v>9.9999999999999989E-277</v>
      </c>
      <c r="X39" s="130">
        <v>9.9999999999999989E-277</v>
      </c>
      <c r="Y39" s="130">
        <v>9.9999999999999989E-277</v>
      </c>
      <c r="Z39" s="130">
        <v>9.9999999999999989E-277</v>
      </c>
      <c r="AA39" s="130">
        <v>9.9999999999999989E-277</v>
      </c>
    </row>
    <row r="40" spans="1:27" ht="63.75" hidden="1" customHeight="1" x14ac:dyDescent="0.25">
      <c r="A40" s="87" t="s">
        <v>57</v>
      </c>
      <c r="B40" s="88" t="s">
        <v>58</v>
      </c>
      <c r="C40" s="89" t="s">
        <v>163</v>
      </c>
      <c r="D40" s="87" t="s">
        <v>203</v>
      </c>
      <c r="E40" s="87" t="s">
        <v>217</v>
      </c>
      <c r="F40" s="87" t="s">
        <v>205</v>
      </c>
      <c r="G40" s="87" t="s">
        <v>210</v>
      </c>
      <c r="H40" s="87"/>
      <c r="I40" s="87"/>
      <c r="J40" s="87"/>
      <c r="K40" s="87"/>
      <c r="L40" s="87"/>
      <c r="M40" s="87" t="s">
        <v>30</v>
      </c>
      <c r="N40" s="87" t="s">
        <v>199</v>
      </c>
      <c r="O40" s="87" t="s">
        <v>32</v>
      </c>
      <c r="P40" s="88" t="s">
        <v>164</v>
      </c>
      <c r="Q40" s="130">
        <v>9.9999999999999989E-277</v>
      </c>
      <c r="R40" s="130">
        <v>9.9999999999999989E-277</v>
      </c>
      <c r="S40" s="130">
        <v>9.9999999999999989E-277</v>
      </c>
      <c r="T40" s="130">
        <v>9.9999999999999989E-277</v>
      </c>
      <c r="U40" s="130">
        <v>9.9999999999999989E-277</v>
      </c>
      <c r="V40" s="130">
        <v>9.9999999999999989E-277</v>
      </c>
      <c r="W40" s="130">
        <v>9.9999999999999989E-277</v>
      </c>
      <c r="X40" s="130">
        <v>9.9999999999999989E-277</v>
      </c>
      <c r="Y40" s="130">
        <v>9.9999999999999989E-277</v>
      </c>
      <c r="Z40" s="130">
        <v>9.9999999999999989E-277</v>
      </c>
      <c r="AA40" s="130">
        <v>9.9999999999999989E-277</v>
      </c>
    </row>
    <row r="41" spans="1:27" ht="63.75" hidden="1" customHeight="1" x14ac:dyDescent="0.25">
      <c r="A41" s="87" t="s">
        <v>57</v>
      </c>
      <c r="B41" s="88" t="s">
        <v>58</v>
      </c>
      <c r="C41" s="89" t="s">
        <v>165</v>
      </c>
      <c r="D41" s="87" t="s">
        <v>203</v>
      </c>
      <c r="E41" s="87" t="s">
        <v>217</v>
      </c>
      <c r="F41" s="87" t="s">
        <v>205</v>
      </c>
      <c r="G41" s="87" t="s">
        <v>211</v>
      </c>
      <c r="H41" s="87"/>
      <c r="I41" s="87"/>
      <c r="J41" s="87"/>
      <c r="K41" s="87"/>
      <c r="L41" s="87"/>
      <c r="M41" s="87" t="s">
        <v>30</v>
      </c>
      <c r="N41" s="87" t="s">
        <v>199</v>
      </c>
      <c r="O41" s="87" t="s">
        <v>32</v>
      </c>
      <c r="P41" s="88" t="s">
        <v>166</v>
      </c>
      <c r="Q41" s="130">
        <v>9.9999999999999989E-277</v>
      </c>
      <c r="R41" s="130">
        <v>9.9999999999999989E-277</v>
      </c>
      <c r="S41" s="130">
        <v>9.9999999999999989E-277</v>
      </c>
      <c r="T41" s="130">
        <v>9.9999999999999989E-277</v>
      </c>
      <c r="U41" s="130">
        <v>9.9999999999999989E-277</v>
      </c>
      <c r="V41" s="130">
        <v>9.9999999999999989E-277</v>
      </c>
      <c r="W41" s="130">
        <v>9.9999999999999989E-277</v>
      </c>
      <c r="X41" s="130">
        <v>9.9999999999999989E-277</v>
      </c>
      <c r="Y41" s="130">
        <v>9.9999999999999989E-277</v>
      </c>
      <c r="Z41" s="130">
        <v>9.9999999999999989E-277</v>
      </c>
      <c r="AA41" s="130">
        <v>9.9999999999999989E-277</v>
      </c>
    </row>
    <row r="42" spans="1:27" ht="63.75" hidden="1" customHeight="1" x14ac:dyDescent="0.25">
      <c r="A42" s="87" t="s">
        <v>57</v>
      </c>
      <c r="B42" s="88" t="s">
        <v>58</v>
      </c>
      <c r="C42" s="89" t="s">
        <v>228</v>
      </c>
      <c r="D42" s="87" t="s">
        <v>203</v>
      </c>
      <c r="E42" s="87" t="s">
        <v>217</v>
      </c>
      <c r="F42" s="87" t="s">
        <v>205</v>
      </c>
      <c r="G42" s="87" t="s">
        <v>199</v>
      </c>
      <c r="H42" s="87"/>
      <c r="I42" s="87"/>
      <c r="J42" s="87"/>
      <c r="K42" s="87"/>
      <c r="L42" s="87"/>
      <c r="M42" s="87" t="s">
        <v>30</v>
      </c>
      <c r="N42" s="87" t="s">
        <v>199</v>
      </c>
      <c r="O42" s="87" t="s">
        <v>32</v>
      </c>
      <c r="P42" s="88" t="s">
        <v>229</v>
      </c>
      <c r="Q42" s="130">
        <v>9.9999999999999989E-277</v>
      </c>
      <c r="R42" s="130">
        <v>9.9999999999999989E-277</v>
      </c>
      <c r="S42" s="130">
        <v>9.9999999999999989E-277</v>
      </c>
      <c r="T42" s="130">
        <v>9.9999999999999989E-277</v>
      </c>
      <c r="U42" s="130">
        <v>9.9999999999999989E-277</v>
      </c>
      <c r="V42" s="130">
        <v>9.9999999999999989E-277</v>
      </c>
      <c r="W42" s="130">
        <v>9.9999999999999989E-277</v>
      </c>
      <c r="X42" s="130">
        <v>9.9999999999999989E-277</v>
      </c>
      <c r="Y42" s="130">
        <v>9.9999999999999989E-277</v>
      </c>
      <c r="Z42" s="130">
        <v>9.9999999999999989E-277</v>
      </c>
      <c r="AA42" s="130">
        <v>9.9999999999999989E-277</v>
      </c>
    </row>
    <row r="43" spans="1:27" ht="63.75" hidden="1" customHeight="1" x14ac:dyDescent="0.25">
      <c r="A43" s="87" t="s">
        <v>57</v>
      </c>
      <c r="B43" s="88" t="s">
        <v>58</v>
      </c>
      <c r="C43" s="89" t="s">
        <v>300</v>
      </c>
      <c r="D43" s="87" t="s">
        <v>203</v>
      </c>
      <c r="E43" s="87" t="s">
        <v>217</v>
      </c>
      <c r="F43" s="87" t="s">
        <v>205</v>
      </c>
      <c r="G43" s="87" t="s">
        <v>212</v>
      </c>
      <c r="H43" s="87" t="s">
        <v>1</v>
      </c>
      <c r="I43" s="87" t="s">
        <v>1</v>
      </c>
      <c r="J43" s="87" t="s">
        <v>1</v>
      </c>
      <c r="K43" s="87" t="s">
        <v>1</v>
      </c>
      <c r="L43" s="87" t="s">
        <v>1</v>
      </c>
      <c r="M43" s="87" t="s">
        <v>30</v>
      </c>
      <c r="N43" s="87" t="s">
        <v>199</v>
      </c>
      <c r="O43" s="87" t="s">
        <v>32</v>
      </c>
      <c r="P43" s="88" t="s">
        <v>301</v>
      </c>
      <c r="Q43" s="130">
        <v>9.9999999999999989E-277</v>
      </c>
      <c r="R43" s="130">
        <v>9.9999999999999989E-277</v>
      </c>
      <c r="S43" s="130">
        <v>9.9999999999999989E-277</v>
      </c>
      <c r="T43" s="130">
        <v>9.9999999999999989E-277</v>
      </c>
      <c r="U43" s="130">
        <v>9.9999999999999989E-277</v>
      </c>
      <c r="V43" s="130">
        <v>9.9999999999999989E-277</v>
      </c>
      <c r="W43" s="130">
        <v>9.9999999999999989E-277</v>
      </c>
      <c r="X43" s="130">
        <v>9.9999999999999989E-277</v>
      </c>
      <c r="Y43" s="130">
        <v>9.9999999999999989E-277</v>
      </c>
      <c r="Z43" s="130">
        <v>9.9999999999999989E-277</v>
      </c>
      <c r="AA43" s="130">
        <v>9.9999999999999989E-277</v>
      </c>
    </row>
    <row r="44" spans="1:27" s="120" customFormat="1" ht="33.75" x14ac:dyDescent="0.25">
      <c r="A44" s="137" t="s">
        <v>55</v>
      </c>
      <c r="B44" s="138" t="s">
        <v>56</v>
      </c>
      <c r="C44" s="139" t="s">
        <v>129</v>
      </c>
      <c r="D44" s="137" t="s">
        <v>29</v>
      </c>
      <c r="E44" s="137" t="s">
        <v>184</v>
      </c>
      <c r="F44" s="137" t="s">
        <v>194</v>
      </c>
      <c r="G44" s="137" t="s">
        <v>182</v>
      </c>
      <c r="H44" s="137" t="s">
        <v>195</v>
      </c>
      <c r="I44" s="137"/>
      <c r="J44" s="137"/>
      <c r="K44" s="137"/>
      <c r="L44" s="137"/>
      <c r="M44" s="137" t="s">
        <v>30</v>
      </c>
      <c r="N44" s="137" t="s">
        <v>31</v>
      </c>
      <c r="O44" s="137" t="s">
        <v>32</v>
      </c>
      <c r="P44" s="273" t="s">
        <v>312</v>
      </c>
      <c r="Q44" s="130" t="e">
        <f>+#REF!/$Q$3</f>
        <v>#REF!</v>
      </c>
      <c r="R44" s="130" t="e">
        <f>+#REF!/$Q$3</f>
        <v>#REF!</v>
      </c>
      <c r="S44" s="130" t="e">
        <f>+#REF!/$Q$3</f>
        <v>#REF!</v>
      </c>
      <c r="T44" s="130" t="e">
        <f>+#REF!/$Q$3</f>
        <v>#REF!</v>
      </c>
      <c r="U44" s="130" t="e">
        <f>+#REF!/$Q$3</f>
        <v>#REF!</v>
      </c>
      <c r="V44" s="130" t="e">
        <f>+#REF!/$Q$3</f>
        <v>#REF!</v>
      </c>
      <c r="W44" s="130" t="e">
        <f>+#REF!/$Q$3</f>
        <v>#REF!</v>
      </c>
      <c r="X44" s="130" t="e">
        <f>+#REF!/$Q$3</f>
        <v>#REF!</v>
      </c>
      <c r="Y44" s="130" t="e">
        <f>+#REF!/$Q$3</f>
        <v>#REF!</v>
      </c>
      <c r="Z44" s="130" t="e">
        <f>+#REF!/$Q$3</f>
        <v>#REF!</v>
      </c>
      <c r="AA44" s="130" t="e">
        <f>+#REF!/$Q$3</f>
        <v>#REF!</v>
      </c>
    </row>
    <row r="45" spans="1:27" s="120" customFormat="1" ht="33.75" x14ac:dyDescent="0.25">
      <c r="A45" s="134" t="s">
        <v>53</v>
      </c>
      <c r="B45" s="138" t="s">
        <v>54</v>
      </c>
      <c r="C45" s="139" t="s">
        <v>129</v>
      </c>
      <c r="D45" s="137" t="s">
        <v>29</v>
      </c>
      <c r="E45" s="137" t="s">
        <v>184</v>
      </c>
      <c r="F45" s="137" t="s">
        <v>194</v>
      </c>
      <c r="G45" s="137" t="s">
        <v>182</v>
      </c>
      <c r="H45" s="137" t="s">
        <v>195</v>
      </c>
      <c r="I45" s="137"/>
      <c r="J45" s="137"/>
      <c r="K45" s="137"/>
      <c r="L45" s="137"/>
      <c r="M45" s="137" t="s">
        <v>30</v>
      </c>
      <c r="N45" s="137" t="s">
        <v>31</v>
      </c>
      <c r="O45" s="137" t="s">
        <v>32</v>
      </c>
      <c r="P45" s="273" t="s">
        <v>312</v>
      </c>
      <c r="Q45" s="130" t="e">
        <f>+#REF!/$Q$3</f>
        <v>#REF!</v>
      </c>
      <c r="R45" s="130" t="e">
        <f>+#REF!/$Q$3</f>
        <v>#REF!</v>
      </c>
      <c r="S45" s="130" t="e">
        <f>+#REF!/$Q$3</f>
        <v>#REF!</v>
      </c>
      <c r="T45" s="130" t="e">
        <f>+#REF!/$Q$3</f>
        <v>#REF!</v>
      </c>
      <c r="U45" s="130" t="e">
        <f>+#REF!/$Q$3</f>
        <v>#REF!</v>
      </c>
      <c r="V45" s="130" t="e">
        <f>+#REF!/$Q$3</f>
        <v>#REF!</v>
      </c>
      <c r="W45" s="130" t="e">
        <f>+#REF!/$Q$3</f>
        <v>#REF!</v>
      </c>
      <c r="X45" s="130" t="e">
        <f>+#REF!/$Q$3</f>
        <v>#REF!</v>
      </c>
      <c r="Y45" s="130" t="e">
        <f>+#REF!/$Q$3</f>
        <v>#REF!</v>
      </c>
      <c r="Z45" s="130" t="e">
        <f>+#REF!/$Q$3</f>
        <v>#REF!</v>
      </c>
      <c r="AA45" s="589" t="e">
        <f>+#REF!/$Q$3</f>
        <v>#REF!</v>
      </c>
    </row>
    <row r="46" spans="1:27" s="120" customFormat="1" ht="33.75" x14ac:dyDescent="0.25">
      <c r="A46" s="137" t="s">
        <v>51</v>
      </c>
      <c r="B46" s="138" t="s">
        <v>52</v>
      </c>
      <c r="C46" s="139" t="s">
        <v>129</v>
      </c>
      <c r="D46" s="137" t="s">
        <v>29</v>
      </c>
      <c r="E46" s="137" t="s">
        <v>184</v>
      </c>
      <c r="F46" s="137" t="s">
        <v>194</v>
      </c>
      <c r="G46" s="137" t="s">
        <v>182</v>
      </c>
      <c r="H46" s="137" t="s">
        <v>195</v>
      </c>
      <c r="I46" s="137"/>
      <c r="J46" s="137"/>
      <c r="K46" s="137"/>
      <c r="L46" s="137"/>
      <c r="M46" s="137" t="s">
        <v>30</v>
      </c>
      <c r="N46" s="137" t="s">
        <v>31</v>
      </c>
      <c r="O46" s="137" t="s">
        <v>32</v>
      </c>
      <c r="P46" s="273" t="s">
        <v>312</v>
      </c>
      <c r="Q46" s="130" t="e">
        <f>+#REF!/$Q$3</f>
        <v>#REF!</v>
      </c>
      <c r="R46" s="130" t="e">
        <f>+#REF!/$Q$3</f>
        <v>#REF!</v>
      </c>
      <c r="S46" s="130" t="e">
        <f>+#REF!/$Q$3</f>
        <v>#REF!</v>
      </c>
      <c r="T46" s="130" t="e">
        <f>+#REF!/$Q$3</f>
        <v>#REF!</v>
      </c>
      <c r="U46" s="130" t="e">
        <f>+#REF!/$Q$3</f>
        <v>#REF!</v>
      </c>
      <c r="V46" s="130" t="e">
        <f>+#REF!/$Q$3</f>
        <v>#REF!</v>
      </c>
      <c r="W46" s="130" t="e">
        <f>+#REF!/$Q$3</f>
        <v>#REF!</v>
      </c>
      <c r="X46" s="130" t="e">
        <f>+#REF!/$Q$3</f>
        <v>#REF!</v>
      </c>
      <c r="Y46" s="130" t="e">
        <f>+#REF!/$Q$3</f>
        <v>#REF!</v>
      </c>
      <c r="Z46" s="130" t="e">
        <f>+#REF!/$Q$3</f>
        <v>#REF!</v>
      </c>
      <c r="AA46" s="589" t="e">
        <f>+#REF!/$Q$3</f>
        <v>#REF!</v>
      </c>
    </row>
    <row r="47" spans="1:27" ht="15" x14ac:dyDescent="0.25">
      <c r="A47" s="92" t="s">
        <v>1</v>
      </c>
      <c r="B47" s="93" t="s">
        <v>1</v>
      </c>
      <c r="C47" s="94" t="s">
        <v>1</v>
      </c>
      <c r="D47" s="92" t="s">
        <v>1</v>
      </c>
      <c r="E47" s="92" t="s">
        <v>1</v>
      </c>
      <c r="F47" s="92" t="s">
        <v>1</v>
      </c>
      <c r="G47" s="92" t="s">
        <v>1</v>
      </c>
      <c r="H47" s="92" t="s">
        <v>1</v>
      </c>
      <c r="I47" s="92" t="s">
        <v>1</v>
      </c>
      <c r="J47" s="92" t="s">
        <v>1</v>
      </c>
      <c r="K47" s="92" t="s">
        <v>1</v>
      </c>
      <c r="L47" s="92" t="s">
        <v>1</v>
      </c>
      <c r="M47" s="92" t="s">
        <v>1</v>
      </c>
      <c r="N47" s="92" t="s">
        <v>1</v>
      </c>
      <c r="O47" s="92" t="s">
        <v>1</v>
      </c>
      <c r="P47" s="93" t="s">
        <v>1</v>
      </c>
      <c r="Q47" s="130" t="e">
        <f>(((((SUM(Q5:Q46))/1000000)/1000000)/1000000)/1000000)/1000000</f>
        <v>#REF!</v>
      </c>
      <c r="R47" s="130" t="e">
        <f t="shared" ref="R47:AA47" si="0">((((((SUM(R5:R46))/1000000)/1000000)/1000000)/1000000)/1000000)/1000000</f>
        <v>#REF!</v>
      </c>
      <c r="S47" s="130" t="e">
        <f t="shared" si="0"/>
        <v>#REF!</v>
      </c>
      <c r="T47" s="130" t="e">
        <f t="shared" si="0"/>
        <v>#REF!</v>
      </c>
      <c r="U47" s="130" t="e">
        <f t="shared" si="0"/>
        <v>#REF!</v>
      </c>
      <c r="V47" s="130" t="e">
        <f t="shared" si="0"/>
        <v>#REF!</v>
      </c>
      <c r="W47" s="130" t="e">
        <f t="shared" si="0"/>
        <v>#REF!</v>
      </c>
      <c r="X47" s="130" t="e">
        <f t="shared" si="0"/>
        <v>#REF!</v>
      </c>
      <c r="Y47" s="130" t="e">
        <f t="shared" si="0"/>
        <v>#REF!</v>
      </c>
      <c r="Z47" s="130" t="e">
        <f t="shared" si="0"/>
        <v>#REF!</v>
      </c>
      <c r="AA47" s="130" t="e">
        <f t="shared" si="0"/>
        <v>#REF!</v>
      </c>
    </row>
    <row r="48" spans="1:27" ht="15" x14ac:dyDescent="0.25">
      <c r="A48" s="87" t="s">
        <v>1</v>
      </c>
      <c r="B48" s="91" t="s">
        <v>1</v>
      </c>
      <c r="C48" s="89" t="s">
        <v>1</v>
      </c>
      <c r="D48" s="87" t="s">
        <v>1</v>
      </c>
      <c r="E48" s="87" t="s">
        <v>1</v>
      </c>
      <c r="F48" s="87" t="s">
        <v>1</v>
      </c>
      <c r="G48" s="87" t="s">
        <v>1</v>
      </c>
      <c r="H48" s="87" t="s">
        <v>1</v>
      </c>
      <c r="I48" s="87" t="s">
        <v>1</v>
      </c>
      <c r="J48" s="87" t="s">
        <v>1</v>
      </c>
      <c r="K48" s="87" t="s">
        <v>1</v>
      </c>
      <c r="L48" s="87" t="s">
        <v>1</v>
      </c>
      <c r="M48" s="87" t="s">
        <v>1</v>
      </c>
      <c r="N48" s="87" t="s">
        <v>1</v>
      </c>
      <c r="O48" s="87" t="s">
        <v>1</v>
      </c>
      <c r="P48" s="88" t="s">
        <v>1</v>
      </c>
      <c r="Q48" s="130" t="s">
        <v>1</v>
      </c>
      <c r="R48" s="130" t="s">
        <v>1</v>
      </c>
      <c r="S48" s="130" t="s">
        <v>1</v>
      </c>
      <c r="T48" s="130" t="s">
        <v>1</v>
      </c>
      <c r="U48" s="130" t="s">
        <v>1</v>
      </c>
      <c r="V48" s="130" t="s">
        <v>1</v>
      </c>
      <c r="W48" s="130" t="s">
        <v>1</v>
      </c>
      <c r="X48" s="130" t="s">
        <v>1</v>
      </c>
      <c r="Y48" s="130" t="s">
        <v>1</v>
      </c>
      <c r="Z48" s="130" t="s">
        <v>1</v>
      </c>
      <c r="AA48" s="130" t="s">
        <v>1</v>
      </c>
    </row>
    <row r="49" spans="16:27" ht="20.25" hidden="1" customHeight="1" x14ac:dyDescent="0.25">
      <c r="P49" s="280" t="s">
        <v>69</v>
      </c>
      <c r="Q49" s="230" t="e">
        <f>SUBTOTAL(9,Q5:Q48)</f>
        <v>#REF!</v>
      </c>
      <c r="R49" s="230" t="e">
        <f t="shared" ref="R49:AA49" si="1">SUBTOTAL(9,R5:R48)</f>
        <v>#REF!</v>
      </c>
      <c r="S49" s="230" t="e">
        <f t="shared" si="1"/>
        <v>#REF!</v>
      </c>
      <c r="T49" s="230" t="e">
        <f>SUBTOTAL(9,T5:T48)</f>
        <v>#REF!</v>
      </c>
      <c r="U49" s="230" t="e">
        <f t="shared" si="1"/>
        <v>#REF!</v>
      </c>
      <c r="V49" s="230" t="e">
        <f>SUBTOTAL(9,V5:V48)</f>
        <v>#REF!</v>
      </c>
      <c r="W49" s="230" t="e">
        <f t="shared" si="1"/>
        <v>#REF!</v>
      </c>
      <c r="X49" s="230" t="e">
        <f t="shared" si="1"/>
        <v>#REF!</v>
      </c>
      <c r="Y49" s="230" t="e">
        <f t="shared" si="1"/>
        <v>#REF!</v>
      </c>
      <c r="Z49" s="230" t="e">
        <f t="shared" si="1"/>
        <v>#REF!</v>
      </c>
      <c r="AA49" s="230" t="e">
        <f t="shared" si="1"/>
        <v>#REF!</v>
      </c>
    </row>
    <row r="50" spans="16:27" ht="15" hidden="1" x14ac:dyDescent="0.25">
      <c r="P50" s="280" t="s">
        <v>341</v>
      </c>
      <c r="Q50" s="130" t="e">
        <f>(+#REF!)/1000000</f>
        <v>#REF!</v>
      </c>
      <c r="R50" s="130" t="e">
        <f>(+#REF!)/1000000</f>
        <v>#REF!</v>
      </c>
      <c r="S50" s="130" t="e">
        <f>(+#REF!)/1000000</f>
        <v>#REF!</v>
      </c>
      <c r="T50" s="130" t="e">
        <f>(+#REF!)/1000000</f>
        <v>#REF!</v>
      </c>
      <c r="U50" s="130" t="e">
        <f>(+#REF!)/1000000</f>
        <v>#REF!</v>
      </c>
      <c r="V50" s="130" t="e">
        <f>(+#REF!)/1000000</f>
        <v>#REF!</v>
      </c>
      <c r="W50" s="130" t="e">
        <f>(+#REF!)/1000000</f>
        <v>#REF!</v>
      </c>
      <c r="X50" s="130" t="e">
        <f>(+#REF!)/1000000</f>
        <v>#REF!</v>
      </c>
      <c r="Y50" s="130" t="e">
        <f>(+#REF!)/1000000</f>
        <v>#REF!</v>
      </c>
      <c r="Z50" s="130" t="e">
        <f>(+#REF!)/1000000</f>
        <v>#REF!</v>
      </c>
      <c r="AA50" s="130" t="e">
        <f>(+#REF!)/1000000</f>
        <v>#REF!</v>
      </c>
    </row>
    <row r="51" spans="16:27" ht="15" hidden="1" x14ac:dyDescent="0.25">
      <c r="P51" s="280" t="s">
        <v>340</v>
      </c>
      <c r="Q51" s="131" t="e">
        <f>+Q49-Q50</f>
        <v>#REF!</v>
      </c>
      <c r="R51" s="131" t="e">
        <f t="shared" ref="R51:Z51" si="2">+R49-R50</f>
        <v>#REF!</v>
      </c>
      <c r="S51" s="131" t="e">
        <f t="shared" si="2"/>
        <v>#REF!</v>
      </c>
      <c r="T51" s="131" t="e">
        <f t="shared" si="2"/>
        <v>#REF!</v>
      </c>
      <c r="U51" s="131" t="e">
        <f t="shared" si="2"/>
        <v>#REF!</v>
      </c>
      <c r="V51" s="131" t="e">
        <f t="shared" si="2"/>
        <v>#REF!</v>
      </c>
      <c r="W51" s="131" t="e">
        <f t="shared" si="2"/>
        <v>#REF!</v>
      </c>
      <c r="X51" s="131" t="e">
        <f t="shared" si="2"/>
        <v>#REF!</v>
      </c>
      <c r="Y51" s="131" t="e">
        <f t="shared" si="2"/>
        <v>#REF!</v>
      </c>
      <c r="Z51" s="131" t="e">
        <f t="shared" si="2"/>
        <v>#REF!</v>
      </c>
      <c r="AA51" s="131" t="e">
        <f>+AA49-AA50</f>
        <v>#REF!</v>
      </c>
    </row>
    <row r="52" spans="16:27" ht="63.75" customHeight="1" x14ac:dyDescent="0.25">
      <c r="Q52" s="132"/>
      <c r="R52" s="132"/>
      <c r="S52" s="132"/>
      <c r="T52" s="132"/>
      <c r="U52" s="132"/>
      <c r="V52" s="132"/>
      <c r="W52" s="132"/>
      <c r="X52" s="132"/>
      <c r="Y52" s="132"/>
      <c r="Z52" s="132"/>
      <c r="AA52" s="132"/>
    </row>
    <row r="53" spans="16:27" ht="63.75" customHeight="1" x14ac:dyDescent="0.25">
      <c r="S53" s="132" t="e">
        <f>+S19+S45</f>
        <v>#REF!</v>
      </c>
    </row>
  </sheetData>
  <autoFilter ref="A4:AA48" xr:uid="{00000000-0009-0000-0000-000004000000}">
    <filterColumn colId="15">
      <colorFilter dxfId="43"/>
    </filterColumn>
  </autoFilter>
  <mergeCells count="1">
    <mergeCell ref="Q1:S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1"/>
  <sheetViews>
    <sheetView workbookViewId="0">
      <selection activeCell="B7" sqref="B7"/>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29" t="s">
        <v>59</v>
      </c>
    </row>
    <row r="3" spans="1:13" ht="24" thickBot="1" x14ac:dyDescent="0.3">
      <c r="A3" s="929" t="s">
        <v>80</v>
      </c>
      <c r="B3" s="930"/>
      <c r="C3" s="930"/>
      <c r="D3" s="930"/>
      <c r="E3" s="930"/>
      <c r="F3" s="930"/>
      <c r="G3" s="930"/>
      <c r="H3" s="930"/>
      <c r="I3" s="930"/>
      <c r="J3" s="930"/>
      <c r="K3" s="930"/>
      <c r="L3" s="931"/>
    </row>
    <row r="4" spans="1:13" ht="48.75" customHeight="1" thickBot="1" x14ac:dyDescent="0.3">
      <c r="A4" s="415" t="s">
        <v>63</v>
      </c>
      <c r="B4" s="416" t="s">
        <v>92</v>
      </c>
      <c r="C4" s="417" t="s">
        <v>41</v>
      </c>
      <c r="D4" s="416" t="s">
        <v>95</v>
      </c>
      <c r="E4" s="416" t="s">
        <v>96</v>
      </c>
      <c r="F4" s="418" t="s">
        <v>24</v>
      </c>
      <c r="G4" s="416" t="s">
        <v>362</v>
      </c>
      <c r="H4" s="416" t="s">
        <v>42</v>
      </c>
      <c r="I4" s="415" t="s">
        <v>25</v>
      </c>
      <c r="J4" s="419" t="s">
        <v>43</v>
      </c>
      <c r="K4" s="418" t="s">
        <v>79</v>
      </c>
      <c r="L4" s="420" t="s">
        <v>44</v>
      </c>
      <c r="M4" s="144"/>
    </row>
    <row r="5" spans="1:13" ht="22.5" customHeight="1" x14ac:dyDescent="0.25">
      <c r="A5" s="145" t="s">
        <v>46</v>
      </c>
      <c r="B5" s="147" t="e">
        <f>+#REF!</f>
        <v>#REF!</v>
      </c>
      <c r="C5" s="147" t="e">
        <f>+#REF!</f>
        <v>#REF!</v>
      </c>
      <c r="D5" s="147" t="e">
        <f>+#REF!</f>
        <v>#REF!</v>
      </c>
      <c r="E5" s="147" t="e">
        <f>+C5-D5</f>
        <v>#REF!</v>
      </c>
      <c r="F5" s="147" t="e">
        <f>+#REF!</f>
        <v>#REF!</v>
      </c>
      <c r="G5" s="265" t="e">
        <f>+F5/E5</f>
        <v>#REF!</v>
      </c>
      <c r="H5" s="147" t="e">
        <f>+E5-F5</f>
        <v>#REF!</v>
      </c>
      <c r="I5" s="147" t="e">
        <f>+#REF!</f>
        <v>#REF!</v>
      </c>
      <c r="J5" s="179" t="e">
        <f t="shared" ref="J5:J11" si="0">+I5/E5</f>
        <v>#REF!</v>
      </c>
      <c r="K5" s="147" t="e">
        <f>+#REF!</f>
        <v>#REF!</v>
      </c>
      <c r="L5" s="180" t="e">
        <f t="shared" ref="L5:L11" si="1">+K5/E5</f>
        <v>#REF!</v>
      </c>
      <c r="M5" s="1"/>
    </row>
    <row r="6" spans="1:13" ht="28.5" customHeight="1" x14ac:dyDescent="0.25">
      <c r="A6" s="146" t="s">
        <v>167</v>
      </c>
      <c r="B6" s="148" t="e">
        <f>+#REF!</f>
        <v>#REF!</v>
      </c>
      <c r="C6" s="148" t="e">
        <f>+#REF!</f>
        <v>#REF!</v>
      </c>
      <c r="D6" s="148" t="e">
        <f>+#REF!</f>
        <v>#REF!</v>
      </c>
      <c r="E6" s="148" t="e">
        <f t="shared" ref="E6:E11" si="2">+C6-D6</f>
        <v>#REF!</v>
      </c>
      <c r="F6" s="148" t="e">
        <f>+#REF!</f>
        <v>#REF!</v>
      </c>
      <c r="G6" s="266" t="e">
        <f t="shared" ref="G6:G11" si="3">+F6/E6</f>
        <v>#REF!</v>
      </c>
      <c r="H6" s="148" t="e">
        <f t="shared" ref="H6:H11" si="4">+E6-F6</f>
        <v>#REF!</v>
      </c>
      <c r="I6" s="148" t="e">
        <f>+#REF!</f>
        <v>#REF!</v>
      </c>
      <c r="J6" s="181" t="e">
        <f t="shared" si="0"/>
        <v>#REF!</v>
      </c>
      <c r="K6" s="148" t="e">
        <f>+#REF!</f>
        <v>#REF!</v>
      </c>
      <c r="L6" s="182" t="e">
        <f t="shared" si="1"/>
        <v>#REF!</v>
      </c>
    </row>
    <row r="7" spans="1:13" ht="59.25" customHeight="1" x14ac:dyDescent="0.25">
      <c r="A7" s="146" t="s">
        <v>168</v>
      </c>
      <c r="B7" s="148" t="e">
        <f>+#REF!</f>
        <v>#REF!</v>
      </c>
      <c r="C7" s="148" t="e">
        <f>+#REF!</f>
        <v>#REF!</v>
      </c>
      <c r="D7" s="148" t="e">
        <f>+#REF!</f>
        <v>#REF!</v>
      </c>
      <c r="E7" s="148" t="e">
        <f>+#REF!</f>
        <v>#REF!</v>
      </c>
      <c r="F7" s="148" t="e">
        <f>+#REF!</f>
        <v>#REF!</v>
      </c>
      <c r="G7" s="266" t="e">
        <f t="shared" si="3"/>
        <v>#REF!</v>
      </c>
      <c r="H7" s="148" t="e">
        <f t="shared" si="4"/>
        <v>#REF!</v>
      </c>
      <c r="I7" s="148" t="e">
        <f>+#REF!</f>
        <v>#REF!</v>
      </c>
      <c r="J7" s="181" t="e">
        <f t="shared" si="0"/>
        <v>#REF!</v>
      </c>
      <c r="K7" s="148" t="e">
        <f>+#REF!</f>
        <v>#REF!</v>
      </c>
      <c r="L7" s="182" t="e">
        <f t="shared" si="1"/>
        <v>#REF!</v>
      </c>
    </row>
    <row r="8" spans="1:13" ht="24" customHeight="1" x14ac:dyDescent="0.25">
      <c r="A8" s="421" t="s">
        <v>49</v>
      </c>
      <c r="B8" s="422" t="e">
        <f>+#REF!</f>
        <v>#REF!</v>
      </c>
      <c r="C8" s="422" t="e">
        <f>+#REF!</f>
        <v>#REF!</v>
      </c>
      <c r="D8" s="422" t="e">
        <f>+#REF!</f>
        <v>#REF!</v>
      </c>
      <c r="E8" s="422" t="e">
        <f t="shared" si="2"/>
        <v>#REF!</v>
      </c>
      <c r="F8" s="422" t="e">
        <f>SUM(F5:F7)</f>
        <v>#REF!</v>
      </c>
      <c r="G8" s="423" t="e">
        <f t="shared" si="3"/>
        <v>#REF!</v>
      </c>
      <c r="H8" s="422" t="e">
        <f t="shared" si="4"/>
        <v>#REF!</v>
      </c>
      <c r="I8" s="422" t="e">
        <f>+#REF!</f>
        <v>#REF!</v>
      </c>
      <c r="J8" s="424" t="e">
        <f t="shared" si="0"/>
        <v>#REF!</v>
      </c>
      <c r="K8" s="422" t="e">
        <f>+#REF!</f>
        <v>#REF!</v>
      </c>
      <c r="L8" s="424" t="e">
        <f t="shared" si="1"/>
        <v>#REF!</v>
      </c>
    </row>
    <row r="9" spans="1:13" ht="20.25" customHeight="1" x14ac:dyDescent="0.25">
      <c r="A9" s="146" t="s">
        <v>48</v>
      </c>
      <c r="B9" s="148" t="e">
        <f>+#REF!</f>
        <v>#REF!</v>
      </c>
      <c r="C9" s="148" t="e">
        <f>+#REF!</f>
        <v>#REF!</v>
      </c>
      <c r="D9" s="148" t="e">
        <f>+#REF!</f>
        <v>#REF!</v>
      </c>
      <c r="E9" s="148" t="e">
        <f t="shared" si="2"/>
        <v>#REF!</v>
      </c>
      <c r="F9" s="148" t="e">
        <f>+#REF!</f>
        <v>#REF!</v>
      </c>
      <c r="G9" s="266" t="e">
        <f t="shared" si="3"/>
        <v>#REF!</v>
      </c>
      <c r="H9" s="148" t="e">
        <f t="shared" si="4"/>
        <v>#REF!</v>
      </c>
      <c r="I9" s="148" t="e">
        <f>+#REF!</f>
        <v>#REF!</v>
      </c>
      <c r="J9" s="183" t="e">
        <f t="shared" si="0"/>
        <v>#REF!</v>
      </c>
      <c r="K9" s="148" t="e">
        <f>+#REF!</f>
        <v>#REF!</v>
      </c>
      <c r="L9" s="183" t="e">
        <f t="shared" si="1"/>
        <v>#REF!</v>
      </c>
    </row>
    <row r="10" spans="1:13" ht="28.5" customHeight="1" thickBot="1" x14ac:dyDescent="0.3">
      <c r="A10" s="425" t="s">
        <v>81</v>
      </c>
      <c r="B10" s="426" t="e">
        <f>+B9</f>
        <v>#REF!</v>
      </c>
      <c r="C10" s="426" t="e">
        <f>+C9</f>
        <v>#REF!</v>
      </c>
      <c r="D10" s="426" t="e">
        <f>+D9</f>
        <v>#REF!</v>
      </c>
      <c r="E10" s="426" t="e">
        <f t="shared" si="2"/>
        <v>#REF!</v>
      </c>
      <c r="F10" s="426" t="e">
        <f>+F9</f>
        <v>#REF!</v>
      </c>
      <c r="G10" s="427" t="e">
        <f t="shared" si="3"/>
        <v>#REF!</v>
      </c>
      <c r="H10" s="426" t="e">
        <f t="shared" si="4"/>
        <v>#REF!</v>
      </c>
      <c r="I10" s="426" t="e">
        <f>+I9</f>
        <v>#REF!</v>
      </c>
      <c r="J10" s="428" t="e">
        <f t="shared" si="0"/>
        <v>#REF!</v>
      </c>
      <c r="K10" s="426" t="e">
        <f>+K9</f>
        <v>#REF!</v>
      </c>
      <c r="L10" s="428" t="e">
        <f t="shared" si="1"/>
        <v>#REF!</v>
      </c>
    </row>
    <row r="11" spans="1:13" ht="22.5" customHeight="1" thickBot="1" x14ac:dyDescent="0.3">
      <c r="A11" s="429" t="s">
        <v>69</v>
      </c>
      <c r="B11" s="430" t="e">
        <f>+B8+B10</f>
        <v>#REF!</v>
      </c>
      <c r="C11" s="430" t="e">
        <f>+C8+C10</f>
        <v>#REF!</v>
      </c>
      <c r="D11" s="430" t="e">
        <f>+D8+D10</f>
        <v>#REF!</v>
      </c>
      <c r="E11" s="430" t="e">
        <f t="shared" si="2"/>
        <v>#REF!</v>
      </c>
      <c r="F11" s="430" t="e">
        <f>+F8+F10</f>
        <v>#REF!</v>
      </c>
      <c r="G11" s="431" t="e">
        <f t="shared" si="3"/>
        <v>#REF!</v>
      </c>
      <c r="H11" s="430" t="e">
        <f t="shared" si="4"/>
        <v>#REF!</v>
      </c>
      <c r="I11" s="430" t="e">
        <f>+I8+I10</f>
        <v>#REF!</v>
      </c>
      <c r="J11" s="432" t="e">
        <f t="shared" si="0"/>
        <v>#REF!</v>
      </c>
      <c r="K11" s="430" t="e">
        <f>+K8+K10</f>
        <v>#REF!</v>
      </c>
      <c r="L11" s="432" t="e">
        <f t="shared" si="1"/>
        <v>#REF!</v>
      </c>
    </row>
  </sheetData>
  <mergeCells count="1">
    <mergeCell ref="A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30"/>
  <sheetViews>
    <sheetView tabSelected="1" zoomScale="80" zoomScaleNormal="80" workbookViewId="0">
      <selection activeCell="C28" sqref="C28"/>
    </sheetView>
  </sheetViews>
  <sheetFormatPr baseColWidth="10" defaultColWidth="9.140625" defaultRowHeight="15" x14ac:dyDescent="0.25"/>
  <cols>
    <col min="1" max="1" width="40.28515625" customWidth="1"/>
    <col min="2" max="2" width="18.42578125" customWidth="1"/>
    <col min="3" max="3" width="20.5703125" customWidth="1"/>
    <col min="4" max="4" width="19.28515625" hidden="1" customWidth="1"/>
    <col min="5" max="5" width="17" customWidth="1"/>
    <col min="6" max="6" width="20.85546875" customWidth="1"/>
    <col min="7" max="7" width="15.28515625" customWidth="1"/>
    <col min="8" max="9" width="27.42578125" hidden="1" customWidth="1"/>
    <col min="10" max="10" width="27.42578125" customWidth="1"/>
    <col min="11" max="11" width="14" customWidth="1"/>
    <col min="12" max="12" width="18.28515625" customWidth="1"/>
    <col min="13" max="13" width="21.140625" customWidth="1"/>
    <col min="14" max="14" width="17.28515625"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939" t="s">
        <v>243</v>
      </c>
      <c r="B3" s="939"/>
      <c r="C3" s="939"/>
      <c r="D3" s="939"/>
      <c r="E3" s="939"/>
      <c r="F3" s="939"/>
      <c r="G3" s="939"/>
      <c r="H3" s="939"/>
      <c r="I3" s="939"/>
      <c r="J3" s="939"/>
      <c r="K3" s="939"/>
      <c r="L3" s="939"/>
      <c r="M3" s="939"/>
      <c r="N3" s="939"/>
      <c r="O3" s="939"/>
      <c r="P3" s="509"/>
    </row>
    <row r="4" spans="1:20" ht="30.75" customHeight="1" x14ac:dyDescent="0.5">
      <c r="A4" s="940">
        <v>46173</v>
      </c>
      <c r="B4" s="940"/>
      <c r="C4" s="940"/>
      <c r="D4" s="940"/>
      <c r="E4" s="940"/>
      <c r="F4" s="940"/>
      <c r="G4" s="940"/>
      <c r="H4" s="940"/>
      <c r="I4" s="940"/>
      <c r="J4" s="940"/>
      <c r="K4" s="940"/>
      <c r="L4" s="940"/>
      <c r="M4" s="940"/>
      <c r="N4" s="940"/>
      <c r="O4" s="940"/>
    </row>
    <row r="5" spans="1:20" ht="30.75" customHeight="1" x14ac:dyDescent="0.5">
      <c r="A5" s="945"/>
      <c r="B5" s="940"/>
      <c r="C5" s="940"/>
      <c r="D5" s="940"/>
      <c r="E5" s="940"/>
      <c r="F5" s="940"/>
      <c r="G5" s="940"/>
      <c r="H5" s="940"/>
      <c r="I5" s="940"/>
      <c r="J5" s="940"/>
      <c r="K5" s="940"/>
      <c r="L5" s="940"/>
      <c r="M5" s="940"/>
      <c r="N5" s="940"/>
      <c r="O5" s="940"/>
      <c r="P5" s="940"/>
    </row>
    <row r="6" spans="1:20" ht="24.75" customHeight="1" x14ac:dyDescent="0.25">
      <c r="A6" s="941" t="s">
        <v>64</v>
      </c>
      <c r="B6" s="942"/>
      <c r="C6" s="942"/>
      <c r="D6" s="942"/>
      <c r="E6" s="942"/>
      <c r="F6" s="942"/>
      <c r="G6" s="942"/>
      <c r="H6" s="942"/>
      <c r="I6" s="942"/>
      <c r="J6" s="942"/>
      <c r="K6" s="942"/>
      <c r="L6" s="942"/>
      <c r="M6" s="942"/>
      <c r="N6" s="942"/>
      <c r="O6" s="942"/>
      <c r="P6" s="942"/>
    </row>
    <row r="7" spans="1:20" ht="22.5" customHeight="1" thickBot="1" x14ac:dyDescent="0.3">
      <c r="A7" s="943" t="s">
        <v>59</v>
      </c>
      <c r="B7" s="944"/>
      <c r="C7" s="944"/>
      <c r="D7" s="944"/>
      <c r="E7" s="944"/>
      <c r="F7" s="944"/>
      <c r="G7" s="944"/>
      <c r="H7" s="944"/>
      <c r="I7" s="944"/>
      <c r="J7" s="944"/>
      <c r="K7" s="944"/>
      <c r="L7" s="944"/>
      <c r="M7" s="944"/>
      <c r="N7" s="944"/>
      <c r="O7" s="944"/>
      <c r="P7" s="944"/>
    </row>
    <row r="8" spans="1:20" s="144" customFormat="1" ht="80.25" customHeight="1" thickBot="1" x14ac:dyDescent="0.25">
      <c r="A8" s="497" t="s">
        <v>171</v>
      </c>
      <c r="B8" s="498" t="s">
        <v>93</v>
      </c>
      <c r="C8" s="502" t="s">
        <v>170</v>
      </c>
      <c r="D8" s="782" t="s">
        <v>507</v>
      </c>
      <c r="E8" s="502" t="s">
        <v>515</v>
      </c>
      <c r="F8" s="782" t="s">
        <v>504</v>
      </c>
      <c r="G8" s="502" t="s">
        <v>24</v>
      </c>
      <c r="H8" s="502" t="s">
        <v>362</v>
      </c>
      <c r="I8" s="502" t="s">
        <v>172</v>
      </c>
      <c r="J8" s="502" t="s">
        <v>25</v>
      </c>
      <c r="K8" s="503" t="s">
        <v>233</v>
      </c>
      <c r="L8" s="503" t="s">
        <v>382</v>
      </c>
      <c r="M8" s="502" t="s">
        <v>79</v>
      </c>
      <c r="N8" s="502" t="s">
        <v>383</v>
      </c>
      <c r="O8" s="783" t="s">
        <v>388</v>
      </c>
      <c r="P8" s="583" t="s">
        <v>28</v>
      </c>
    </row>
    <row r="9" spans="1:20" ht="30" customHeight="1" x14ac:dyDescent="0.25">
      <c r="A9" s="402" t="s">
        <v>46</v>
      </c>
      <c r="B9" s="324">
        <v>63061.072</v>
      </c>
      <c r="C9" s="255">
        <v>63061.072</v>
      </c>
      <c r="D9" s="255" t="e">
        <v>#REF!</v>
      </c>
      <c r="E9" s="255">
        <v>0</v>
      </c>
      <c r="F9" s="255">
        <v>63061.072</v>
      </c>
      <c r="G9" s="255">
        <v>61785.260393150005</v>
      </c>
      <c r="H9" s="51">
        <v>0.97976863433514105</v>
      </c>
      <c r="I9" s="257">
        <v>1275.8116068499949</v>
      </c>
      <c r="J9" s="255">
        <v>20013.090838999997</v>
      </c>
      <c r="K9" s="51">
        <v>0.31736046033280241</v>
      </c>
      <c r="L9" s="51" t="s">
        <v>66</v>
      </c>
      <c r="M9" s="255">
        <v>20010.475896999997</v>
      </c>
      <c r="N9" s="51" t="s">
        <v>66</v>
      </c>
      <c r="O9" s="784">
        <v>0.3173189935147312</v>
      </c>
      <c r="P9" s="777" t="e">
        <v>#REF!</v>
      </c>
      <c r="R9" s="53"/>
    </row>
    <row r="10" spans="1:20" ht="42" customHeight="1" x14ac:dyDescent="0.25">
      <c r="A10" s="403" t="s">
        <v>167</v>
      </c>
      <c r="B10" s="255">
        <v>14780.688386000002</v>
      </c>
      <c r="C10" s="255">
        <v>14780.688386000002</v>
      </c>
      <c r="D10" s="255" t="e">
        <v>#REF!</v>
      </c>
      <c r="E10" s="255">
        <v>0</v>
      </c>
      <c r="F10" s="255">
        <v>14780.688386000002</v>
      </c>
      <c r="G10" s="256">
        <v>14761.64867074</v>
      </c>
      <c r="H10" s="51">
        <v>0.99871185192713785</v>
      </c>
      <c r="I10" s="257">
        <v>19.039715260001685</v>
      </c>
      <c r="J10" s="255">
        <v>9952.4815931000012</v>
      </c>
      <c r="K10" s="51">
        <v>0.67334357732125727</v>
      </c>
      <c r="L10" s="51" t="s">
        <v>66</v>
      </c>
      <c r="M10" s="255">
        <v>6119.6073163200008</v>
      </c>
      <c r="N10" s="51" t="s">
        <v>66</v>
      </c>
      <c r="O10" s="784">
        <v>0.41402721960611666</v>
      </c>
      <c r="P10" s="778" t="e">
        <v>#REF!</v>
      </c>
      <c r="R10" s="53"/>
    </row>
    <row r="11" spans="1:20" ht="42" customHeight="1" x14ac:dyDescent="0.25">
      <c r="A11" s="403" t="s">
        <v>67</v>
      </c>
      <c r="B11" s="255">
        <v>1034159.8280000001</v>
      </c>
      <c r="C11" s="255">
        <v>1034159.8280000001</v>
      </c>
      <c r="D11" s="255" t="e">
        <v>#REF!</v>
      </c>
      <c r="E11" s="255">
        <v>5709.4012819999998</v>
      </c>
      <c r="F11" s="255">
        <v>1028450.4267180001</v>
      </c>
      <c r="G11" s="256">
        <v>847833.08894466015</v>
      </c>
      <c r="H11" s="51">
        <v>0.82437915034006304</v>
      </c>
      <c r="I11" s="257">
        <v>180617.33777333994</v>
      </c>
      <c r="J11" s="255">
        <v>705997.03150523989</v>
      </c>
      <c r="K11" s="51">
        <v>0.68646675927611189</v>
      </c>
      <c r="L11" s="592">
        <v>0.65</v>
      </c>
      <c r="M11" s="255">
        <v>106904.63317451002</v>
      </c>
      <c r="N11" s="592">
        <v>0.19</v>
      </c>
      <c r="O11" s="784">
        <v>0.10394728846159849</v>
      </c>
      <c r="P11" s="778" t="e">
        <v>#REF!</v>
      </c>
      <c r="R11" s="53"/>
      <c r="S11" s="53"/>
      <c r="T11" s="53"/>
    </row>
    <row r="12" spans="1:20" ht="71.25" customHeight="1" x14ac:dyDescent="0.25">
      <c r="A12" s="403" t="s">
        <v>168</v>
      </c>
      <c r="B12" s="255">
        <v>2962</v>
      </c>
      <c r="C12" s="255">
        <v>2962</v>
      </c>
      <c r="D12" s="255" t="e">
        <v>#REF!</v>
      </c>
      <c r="E12" s="255">
        <v>0</v>
      </c>
      <c r="F12" s="255">
        <v>2962</v>
      </c>
      <c r="G12" s="255">
        <v>0</v>
      </c>
      <c r="H12" s="51">
        <v>0</v>
      </c>
      <c r="I12" s="257">
        <v>2962</v>
      </c>
      <c r="J12" s="255">
        <v>0</v>
      </c>
      <c r="K12" s="51">
        <v>0</v>
      </c>
      <c r="L12" s="51" t="s">
        <v>66</v>
      </c>
      <c r="M12" s="255">
        <v>0</v>
      </c>
      <c r="N12" s="51" t="s">
        <v>66</v>
      </c>
      <c r="O12" s="784">
        <v>0</v>
      </c>
      <c r="P12" s="778" t="e">
        <v>#REF!</v>
      </c>
      <c r="Q12" s="53"/>
      <c r="R12" s="53"/>
    </row>
    <row r="13" spans="1:20" ht="30" customHeight="1" x14ac:dyDescent="0.25">
      <c r="A13" s="404" t="s">
        <v>49</v>
      </c>
      <c r="B13" s="359">
        <v>1114963.5883860001</v>
      </c>
      <c r="C13" s="359">
        <v>1114963.5883860001</v>
      </c>
      <c r="D13" s="359" t="e">
        <v>#REF!</v>
      </c>
      <c r="E13" s="359">
        <v>5709.4012819999998</v>
      </c>
      <c r="F13" s="359">
        <v>1109254.1871040002</v>
      </c>
      <c r="G13" s="359">
        <v>924379.99800855014</v>
      </c>
      <c r="H13" s="360">
        <v>0.83333469348615863</v>
      </c>
      <c r="I13" s="361">
        <v>184874.1890954501</v>
      </c>
      <c r="J13" s="359">
        <v>735962.60393733985</v>
      </c>
      <c r="K13" s="360">
        <v>0.66347516420809172</v>
      </c>
      <c r="L13" s="360">
        <v>0.65</v>
      </c>
      <c r="M13" s="359">
        <v>133034.71638783001</v>
      </c>
      <c r="N13" s="360">
        <v>0.19</v>
      </c>
      <c r="O13" s="785">
        <v>0.1199316783605317</v>
      </c>
      <c r="P13" s="779" t="e">
        <v>#REF!</v>
      </c>
      <c r="Q13" s="53"/>
      <c r="R13" s="53"/>
    </row>
    <row r="14" spans="1:20" ht="48" customHeight="1" x14ac:dyDescent="0.45">
      <c r="A14" s="902" t="s">
        <v>48</v>
      </c>
      <c r="B14" s="255">
        <v>314006.69872500002</v>
      </c>
      <c r="C14" s="255">
        <v>314006.69872500002</v>
      </c>
      <c r="D14" s="255" t="e">
        <v>#REF!</v>
      </c>
      <c r="E14" s="255">
        <v>0</v>
      </c>
      <c r="F14" s="322">
        <v>314006.69872500002</v>
      </c>
      <c r="G14" s="255">
        <v>218646.14534288994</v>
      </c>
      <c r="H14" s="51">
        <v>0.69631044888751015</v>
      </c>
      <c r="I14" s="257">
        <v>95360.553382110083</v>
      </c>
      <c r="J14" s="255">
        <v>122031.74611897997</v>
      </c>
      <c r="K14" s="51">
        <v>0.388627843337357</v>
      </c>
      <c r="L14" s="592">
        <v>0.65</v>
      </c>
      <c r="M14" s="255">
        <v>15581.8011243</v>
      </c>
      <c r="N14" s="592">
        <v>0.19</v>
      </c>
      <c r="O14" s="784">
        <v>4.9622511836749664E-2</v>
      </c>
      <c r="P14" s="778" t="e">
        <v>#REF!</v>
      </c>
      <c r="Q14" s="53"/>
      <c r="R14" s="53"/>
    </row>
    <row r="15" spans="1:20" ht="29.25" customHeight="1" x14ac:dyDescent="0.25">
      <c r="A15" s="404" t="s">
        <v>68</v>
      </c>
      <c r="B15" s="359">
        <v>314006.69872500002</v>
      </c>
      <c r="C15" s="359">
        <v>314006.69872500002</v>
      </c>
      <c r="D15" s="359" t="e">
        <v>#REF!</v>
      </c>
      <c r="E15" s="359">
        <v>0</v>
      </c>
      <c r="F15" s="359">
        <v>314006.69872500002</v>
      </c>
      <c r="G15" s="359">
        <v>218646.14534288994</v>
      </c>
      <c r="H15" s="360">
        <v>0.69631044888751015</v>
      </c>
      <c r="I15" s="361">
        <v>95360.553382110083</v>
      </c>
      <c r="J15" s="359">
        <v>122031.74611897997</v>
      </c>
      <c r="K15" s="360">
        <v>0.388627843337357</v>
      </c>
      <c r="L15" s="360">
        <v>0.65</v>
      </c>
      <c r="M15" s="359">
        <v>15581.8011243</v>
      </c>
      <c r="N15" s="360">
        <v>0.19</v>
      </c>
      <c r="O15" s="785">
        <v>4.9622511836749664E-2</v>
      </c>
      <c r="P15" s="779" t="e">
        <v>#REF!</v>
      </c>
      <c r="Q15" s="53"/>
      <c r="R15" s="53"/>
    </row>
    <row r="16" spans="1:20" ht="29.25" hidden="1" customHeight="1" x14ac:dyDescent="0.25">
      <c r="A16" s="405" t="s">
        <v>276</v>
      </c>
      <c r="B16" s="362">
        <v>1428970.2871110002</v>
      </c>
      <c r="C16" s="362">
        <v>1428970.2871110002</v>
      </c>
      <c r="D16" s="362" t="e">
        <v>#REF!</v>
      </c>
      <c r="E16" s="362">
        <v>5709.4012819999998</v>
      </c>
      <c r="F16" s="362">
        <v>1423260.8858290003</v>
      </c>
      <c r="G16" s="362">
        <v>1143026.1433514401</v>
      </c>
      <c r="H16" s="363">
        <v>0.80310374207021562</v>
      </c>
      <c r="I16" s="364">
        <v>280234.74247756018</v>
      </c>
      <c r="J16" s="362">
        <v>857994.35005631985</v>
      </c>
      <c r="K16" s="363">
        <v>0.60283701926970878</v>
      </c>
      <c r="L16" s="595">
        <v>0.46</v>
      </c>
      <c r="M16" s="362">
        <v>148616.51751213</v>
      </c>
      <c r="N16" s="595">
        <v>0.17</v>
      </c>
      <c r="O16" s="786">
        <v>0.10441973006625979</v>
      </c>
      <c r="P16" s="780" t="e">
        <v>#REF!</v>
      </c>
      <c r="R16" s="53"/>
    </row>
    <row r="17" spans="1:19" ht="38.25" hidden="1" customHeight="1" x14ac:dyDescent="0.25">
      <c r="A17" s="403" t="s">
        <v>278</v>
      </c>
      <c r="B17" s="322">
        <v>0</v>
      </c>
      <c r="C17" s="322">
        <v>0</v>
      </c>
      <c r="D17" s="323">
        <v>0</v>
      </c>
      <c r="E17" s="323">
        <v>0</v>
      </c>
      <c r="F17" s="322">
        <v>0</v>
      </c>
      <c r="G17" s="256">
        <v>0</v>
      </c>
      <c r="H17" s="51">
        <v>0</v>
      </c>
      <c r="I17" s="257">
        <v>0</v>
      </c>
      <c r="J17" s="255">
        <v>0</v>
      </c>
      <c r="K17" s="51">
        <v>0</v>
      </c>
      <c r="L17" s="51" t="s">
        <v>66</v>
      </c>
      <c r="M17" s="255">
        <v>0</v>
      </c>
      <c r="N17" s="82" t="s">
        <v>66</v>
      </c>
      <c r="O17" s="784">
        <v>0</v>
      </c>
      <c r="P17" s="778">
        <v>0</v>
      </c>
      <c r="R17" s="53"/>
    </row>
    <row r="18" spans="1:19" ht="44.25" hidden="1" customHeight="1" x14ac:dyDescent="0.25">
      <c r="A18" s="499" t="s">
        <v>307</v>
      </c>
      <c r="B18" s="362">
        <v>0</v>
      </c>
      <c r="C18" s="362">
        <v>0</v>
      </c>
      <c r="D18" s="362">
        <v>0</v>
      </c>
      <c r="E18" s="362">
        <v>0</v>
      </c>
      <c r="F18" s="362">
        <v>0</v>
      </c>
      <c r="G18" s="362">
        <v>0</v>
      </c>
      <c r="H18" s="363">
        <v>0</v>
      </c>
      <c r="I18" s="364">
        <v>0</v>
      </c>
      <c r="J18" s="362">
        <v>0</v>
      </c>
      <c r="K18" s="363">
        <v>0</v>
      </c>
      <c r="L18" s="363" t="s">
        <v>66</v>
      </c>
      <c r="M18" s="362">
        <v>0</v>
      </c>
      <c r="N18" s="363" t="s">
        <v>66</v>
      </c>
      <c r="O18" s="786">
        <v>0</v>
      </c>
      <c r="P18" s="780">
        <v>0</v>
      </c>
      <c r="R18" s="53"/>
    </row>
    <row r="19" spans="1:19" ht="29.25" customHeight="1" thickBot="1" x14ac:dyDescent="0.3">
      <c r="A19" s="406" t="s">
        <v>302</v>
      </c>
      <c r="B19" s="407">
        <v>1428970.2871110002</v>
      </c>
      <c r="C19" s="407">
        <v>1428970.2871110002</v>
      </c>
      <c r="D19" s="407" t="e">
        <v>#REF!</v>
      </c>
      <c r="E19" s="407">
        <v>5709.4012819999998</v>
      </c>
      <c r="F19" s="407">
        <v>1423260.8858290003</v>
      </c>
      <c r="G19" s="407">
        <v>1143026.1433514401</v>
      </c>
      <c r="H19" s="408">
        <v>0.80310374207021562</v>
      </c>
      <c r="I19" s="409">
        <v>280234.74247756018</v>
      </c>
      <c r="J19" s="407">
        <v>857994.35005631985</v>
      </c>
      <c r="K19" s="408">
        <v>0.60283701926970878</v>
      </c>
      <c r="L19" s="408">
        <v>0.46</v>
      </c>
      <c r="M19" s="407">
        <v>148616.51751213</v>
      </c>
      <c r="N19" s="408">
        <v>0.17</v>
      </c>
      <c r="O19" s="787">
        <v>0.10441973006625979</v>
      </c>
      <c r="P19" s="781" t="e">
        <v>#REF!</v>
      </c>
      <c r="S19" s="53"/>
    </row>
    <row r="20" spans="1:19" x14ac:dyDescent="0.25">
      <c r="A20" s="231" t="s">
        <v>549</v>
      </c>
      <c r="B20" s="231"/>
      <c r="C20" s="231"/>
      <c r="D20" s="588"/>
      <c r="E20" s="588"/>
      <c r="F20" s="231"/>
      <c r="G20" s="231"/>
      <c r="H20" s="231"/>
      <c r="I20" s="231"/>
      <c r="J20" s="588"/>
      <c r="K20" s="231"/>
      <c r="L20" s="231"/>
      <c r="M20" s="231"/>
      <c r="N20" s="231"/>
      <c r="O20" s="231"/>
      <c r="P20" s="508"/>
    </row>
    <row r="21" spans="1:19" s="127" customFormat="1" x14ac:dyDescent="0.25">
      <c r="B21" s="598"/>
      <c r="C21" s="598"/>
      <c r="D21" s="598"/>
      <c r="E21" s="598"/>
      <c r="F21" s="598"/>
      <c r="G21" s="598"/>
      <c r="H21" s="599"/>
      <c r="I21" s="599"/>
      <c r="J21" s="599"/>
      <c r="K21" s="599"/>
      <c r="L21" s="599"/>
      <c r="M21" s="599"/>
      <c r="N21" s="599"/>
      <c r="O21" s="598"/>
    </row>
    <row r="27" spans="1:19" ht="21.75" customHeight="1" x14ac:dyDescent="0.25"/>
    <row r="28" spans="1:19" ht="29.25" customHeight="1" x14ac:dyDescent="0.25"/>
    <row r="29" spans="1:19" ht="23.25" customHeight="1" x14ac:dyDescent="0.25">
      <c r="D29" t="e">
        <v>#REF!</v>
      </c>
      <c r="F29" s="245"/>
      <c r="G29" s="245"/>
      <c r="H29" s="245"/>
      <c r="I29" s="245"/>
      <c r="J29" s="245"/>
    </row>
    <row r="30" spans="1:19" ht="23.25" customHeight="1" x14ac:dyDescent="0.25">
      <c r="B30" s="53"/>
      <c r="F30" s="245"/>
      <c r="G30" s="245"/>
      <c r="H30" s="245"/>
      <c r="I30" s="245"/>
      <c r="J30" s="245"/>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86"/>
  <sheetViews>
    <sheetView topLeftCell="A145" zoomScale="80" zoomScaleNormal="80" workbookViewId="0">
      <selection activeCell="C207" sqref="C207"/>
    </sheetView>
  </sheetViews>
  <sheetFormatPr baseColWidth="10" defaultColWidth="9.140625" defaultRowHeight="15" x14ac:dyDescent="0.25"/>
  <cols>
    <col min="1" max="1" width="33.42578125" style="559" customWidth="1"/>
    <col min="2" max="2" width="28.85546875" style="624" customWidth="1"/>
    <col min="3" max="3" width="49.140625" style="556" customWidth="1"/>
    <col min="4" max="4" width="42.7109375" style="562" customWidth="1"/>
    <col min="5" max="5" width="17.42578125" style="53" customWidth="1"/>
    <col min="6" max="6" width="18" customWidth="1"/>
    <col min="7" max="7" width="17.7109375" customWidth="1"/>
    <col min="8" max="8" width="22.5703125" customWidth="1"/>
    <col min="9" max="9" width="15.140625" customWidth="1"/>
    <col min="10" max="10" width="12.140625" style="275" customWidth="1"/>
    <col min="11" max="11" width="19.7109375" customWidth="1"/>
    <col min="12" max="12" width="18.42578125" customWidth="1"/>
    <col min="13" max="13" width="17.7109375" style="565" customWidth="1"/>
    <col min="14" max="14" width="20.5703125" style="241" customWidth="1"/>
    <col min="15" max="15" width="15.85546875" style="127" customWidth="1"/>
    <col min="16" max="16" width="11.85546875" style="241" customWidth="1"/>
    <col min="17" max="17" width="11.85546875" style="127" hidden="1" customWidth="1"/>
    <col min="18" max="18" width="17.85546875" style="851" customWidth="1"/>
    <col min="19" max="19" width="26.28515625" style="851" customWidth="1"/>
  </cols>
  <sheetData>
    <row r="2" spans="1:19" ht="26.25" customHeight="1" x14ac:dyDescent="0.25">
      <c r="A2" s="1012" t="s">
        <v>230</v>
      </c>
      <c r="B2" s="1013"/>
      <c r="C2" s="1013"/>
      <c r="D2" s="1013"/>
      <c r="E2" s="1013"/>
      <c r="F2" s="1013"/>
      <c r="G2" s="1013"/>
      <c r="H2" s="1013"/>
      <c r="I2" s="1013"/>
      <c r="J2" s="1013"/>
      <c r="K2" s="1013"/>
      <c r="L2" s="1013"/>
      <c r="M2" s="1014"/>
      <c r="N2" s="1013"/>
      <c r="O2" s="1013"/>
      <c r="P2" s="1013"/>
      <c r="Q2" s="1013"/>
    </row>
    <row r="3" spans="1:19" ht="21.75" customHeight="1" x14ac:dyDescent="0.25">
      <c r="A3" s="524"/>
      <c r="B3" s="625"/>
      <c r="C3" s="504"/>
      <c r="D3" s="560"/>
      <c r="E3" s="541"/>
      <c r="F3" s="540"/>
      <c r="G3" s="540"/>
      <c r="H3" s="540"/>
      <c r="I3" s="540"/>
      <c r="J3" s="540"/>
      <c r="K3" s="540"/>
      <c r="L3" s="540"/>
      <c r="M3" s="563"/>
      <c r="N3" s="540"/>
      <c r="O3" s="542"/>
      <c r="P3" s="540"/>
      <c r="Q3" s="542"/>
    </row>
    <row r="4" spans="1:19" ht="29.25" customHeight="1" x14ac:dyDescent="0.25">
      <c r="A4" s="1015">
        <v>46173</v>
      </c>
      <c r="B4" s="1016"/>
      <c r="C4" s="1016"/>
      <c r="D4" s="1016"/>
      <c r="E4" s="1016"/>
      <c r="F4" s="1016"/>
      <c r="G4" s="1016"/>
      <c r="H4" s="1016"/>
      <c r="I4" s="1016"/>
      <c r="J4" s="1016"/>
      <c r="K4" s="1016"/>
      <c r="L4" s="1016"/>
      <c r="M4" s="1017"/>
      <c r="N4" s="1016"/>
      <c r="O4" s="1016"/>
      <c r="P4" s="1016"/>
      <c r="Q4" s="1016"/>
    </row>
    <row r="5" spans="1:19" ht="14.25" customHeight="1" thickBot="1" x14ac:dyDescent="0.3">
      <c r="A5" s="1018"/>
      <c r="B5" s="1019"/>
      <c r="C5" s="1019"/>
      <c r="D5" s="1019"/>
      <c r="E5" s="1019"/>
      <c r="F5" s="1019"/>
      <c r="G5" s="1019"/>
      <c r="H5" s="1019"/>
      <c r="I5" s="1019"/>
      <c r="J5" s="1019"/>
      <c r="K5" s="1019"/>
      <c r="L5" s="1019"/>
      <c r="M5" s="1020"/>
      <c r="N5" s="1019"/>
      <c r="O5" s="1019"/>
      <c r="P5" s="1019"/>
      <c r="Q5" s="1019"/>
    </row>
    <row r="6" spans="1:19" s="241" customFormat="1" ht="68.25" customHeight="1" thickBot="1" x14ac:dyDescent="0.3">
      <c r="A6" s="501" t="s">
        <v>6</v>
      </c>
      <c r="B6" s="518" t="s">
        <v>7</v>
      </c>
      <c r="C6" s="500" t="s">
        <v>517</v>
      </c>
      <c r="D6" s="502" t="s">
        <v>475</v>
      </c>
      <c r="E6" s="517" t="s">
        <v>93</v>
      </c>
      <c r="F6" s="502" t="s">
        <v>170</v>
      </c>
      <c r="G6" s="502" t="s">
        <v>515</v>
      </c>
      <c r="H6" s="502" t="s">
        <v>516</v>
      </c>
      <c r="I6" s="502" t="s">
        <v>24</v>
      </c>
      <c r="J6" s="503" t="s">
        <v>362</v>
      </c>
      <c r="K6" s="502" t="s">
        <v>174</v>
      </c>
      <c r="L6" s="502" t="s">
        <v>172</v>
      </c>
      <c r="M6" s="502" t="s">
        <v>25</v>
      </c>
      <c r="N6" s="502" t="s">
        <v>43</v>
      </c>
      <c r="O6" s="502" t="s">
        <v>79</v>
      </c>
      <c r="P6" s="519" t="s">
        <v>294</v>
      </c>
      <c r="Q6" s="519" t="s">
        <v>28</v>
      </c>
      <c r="R6" s="852"/>
      <c r="S6" s="852"/>
    </row>
    <row r="7" spans="1:19" ht="69.75" customHeight="1" x14ac:dyDescent="0.25">
      <c r="A7" s="1021" t="s">
        <v>324</v>
      </c>
      <c r="B7" s="761" t="s">
        <v>132</v>
      </c>
      <c r="C7" s="547" t="s">
        <v>313</v>
      </c>
      <c r="D7" s="49" t="s">
        <v>313</v>
      </c>
      <c r="E7" s="628">
        <v>29933</v>
      </c>
      <c r="F7" s="629">
        <v>29933</v>
      </c>
      <c r="G7" s="629">
        <v>5709.4012819999998</v>
      </c>
      <c r="H7" s="629">
        <v>24223.598718000001</v>
      </c>
      <c r="I7" s="630">
        <v>17013.362125</v>
      </c>
      <c r="J7" s="631">
        <v>0.70234659693061052</v>
      </c>
      <c r="K7" s="629">
        <v>3283.4937360000004</v>
      </c>
      <c r="L7" s="628">
        <v>7210.2365930000014</v>
      </c>
      <c r="M7" s="628">
        <v>13729.868388999999</v>
      </c>
      <c r="N7" s="631">
        <v>0.5667972190605044</v>
      </c>
      <c r="O7" s="629">
        <v>2467.8352291300002</v>
      </c>
      <c r="P7" s="631">
        <v>0.10187731632526625</v>
      </c>
      <c r="Q7" s="810" t="e">
        <v>#REF!</v>
      </c>
      <c r="R7" s="853"/>
    </row>
    <row r="8" spans="1:19" s="792" customFormat="1" ht="74.25" customHeight="1" x14ac:dyDescent="0.25">
      <c r="A8" s="1022"/>
      <c r="B8" s="802" t="s">
        <v>129</v>
      </c>
      <c r="C8" s="789" t="s">
        <v>312</v>
      </c>
      <c r="D8" s="803" t="s">
        <v>312</v>
      </c>
      <c r="E8" s="790">
        <v>10615.530199999999</v>
      </c>
      <c r="F8" s="790">
        <v>10615.530199999999</v>
      </c>
      <c r="G8" s="791">
        <v>0</v>
      </c>
      <c r="H8" s="791">
        <v>10615.530199999999</v>
      </c>
      <c r="I8" s="791">
        <v>365.53019999999998</v>
      </c>
      <c r="J8" s="631">
        <v>3.4433532109399492E-2</v>
      </c>
      <c r="K8" s="791">
        <v>302.53019999999998</v>
      </c>
      <c r="L8" s="791">
        <v>10250</v>
      </c>
      <c r="M8" s="791">
        <v>63</v>
      </c>
      <c r="N8" s="631">
        <v>5.9347012172788136E-3</v>
      </c>
      <c r="O8" s="790">
        <v>27.9</v>
      </c>
      <c r="P8" s="631">
        <v>2.6282248247949027E-3</v>
      </c>
      <c r="Q8" s="823">
        <v>27.9</v>
      </c>
      <c r="R8" s="853"/>
      <c r="S8" s="851"/>
    </row>
    <row r="9" spans="1:19" ht="24.75" customHeight="1" x14ac:dyDescent="0.25">
      <c r="A9" s="1022"/>
      <c r="B9" s="967" t="s">
        <v>47</v>
      </c>
      <c r="C9" s="968"/>
      <c r="D9" s="969"/>
      <c r="E9" s="634">
        <v>40548.530200000001</v>
      </c>
      <c r="F9" s="634">
        <v>40548.530200000001</v>
      </c>
      <c r="G9" s="634">
        <v>5709.4012819999998</v>
      </c>
      <c r="H9" s="634">
        <v>34839.128918000002</v>
      </c>
      <c r="I9" s="634">
        <v>17378.892325000001</v>
      </c>
      <c r="J9" s="636">
        <v>0.49883257316519797</v>
      </c>
      <c r="K9" s="635">
        <v>3586.0239360000005</v>
      </c>
      <c r="L9" s="634">
        <v>17460.236593000001</v>
      </c>
      <c r="M9" s="634">
        <v>13792.868388999999</v>
      </c>
      <c r="N9" s="636">
        <v>0.39590164327770461</v>
      </c>
      <c r="O9" s="635">
        <v>2495.7352291300003</v>
      </c>
      <c r="P9" s="636">
        <v>7.1635982489807667E-2</v>
      </c>
      <c r="Q9" s="812" t="e">
        <v>#REF!</v>
      </c>
    </row>
    <row r="10" spans="1:19" s="792" customFormat="1" ht="94.5" customHeight="1" x14ac:dyDescent="0.25">
      <c r="A10" s="1022"/>
      <c r="B10" s="761" t="s">
        <v>526</v>
      </c>
      <c r="C10" s="547" t="s">
        <v>532</v>
      </c>
      <c r="D10" s="888" t="s">
        <v>509</v>
      </c>
      <c r="E10" s="790">
        <v>600</v>
      </c>
      <c r="F10" s="791">
        <v>600</v>
      </c>
      <c r="G10" s="791">
        <v>0</v>
      </c>
      <c r="H10" s="791">
        <v>600</v>
      </c>
      <c r="I10" s="793">
        <v>0</v>
      </c>
      <c r="J10" s="631">
        <v>0</v>
      </c>
      <c r="K10" s="791">
        <v>0</v>
      </c>
      <c r="L10" s="790">
        <v>600</v>
      </c>
      <c r="M10" s="790">
        <v>0</v>
      </c>
      <c r="N10" s="631">
        <v>0</v>
      </c>
      <c r="O10" s="791">
        <v>0</v>
      </c>
      <c r="P10" s="631">
        <v>0</v>
      </c>
      <c r="Q10" s="823" t="e">
        <v>#REF!</v>
      </c>
      <c r="R10" s="858"/>
      <c r="S10" s="851"/>
    </row>
    <row r="11" spans="1:19" s="792" customFormat="1" ht="149.25" customHeight="1" x14ac:dyDescent="0.25">
      <c r="A11" s="1022"/>
      <c r="B11" s="761" t="s">
        <v>528</v>
      </c>
      <c r="C11" s="547" t="s">
        <v>512</v>
      </c>
      <c r="D11" s="888" t="s">
        <v>541</v>
      </c>
      <c r="E11" s="790">
        <v>5000</v>
      </c>
      <c r="F11" s="791">
        <v>5000</v>
      </c>
      <c r="G11" s="791">
        <v>0</v>
      </c>
      <c r="H11" s="791">
        <v>5000</v>
      </c>
      <c r="I11" s="793">
        <v>0</v>
      </c>
      <c r="J11" s="631">
        <v>0</v>
      </c>
      <c r="K11" s="791">
        <v>0</v>
      </c>
      <c r="L11" s="790">
        <v>5000</v>
      </c>
      <c r="M11" s="790">
        <v>0</v>
      </c>
      <c r="N11" s="631">
        <v>0</v>
      </c>
      <c r="O11" s="791">
        <v>0</v>
      </c>
      <c r="P11" s="631">
        <v>0</v>
      </c>
      <c r="Q11" s="823"/>
      <c r="R11" s="851"/>
      <c r="S11" s="851"/>
    </row>
    <row r="12" spans="1:19" s="792" customFormat="1" ht="125.25" customHeight="1" x14ac:dyDescent="0.25">
      <c r="A12" s="1022"/>
      <c r="B12" s="761" t="s">
        <v>529</v>
      </c>
      <c r="C12" s="547" t="s">
        <v>512</v>
      </c>
      <c r="D12" s="888" t="s">
        <v>537</v>
      </c>
      <c r="E12" s="790">
        <v>1000</v>
      </c>
      <c r="F12" s="791">
        <v>1000</v>
      </c>
      <c r="G12" s="791">
        <v>0</v>
      </c>
      <c r="H12" s="791">
        <v>1000</v>
      </c>
      <c r="I12" s="793">
        <v>0</v>
      </c>
      <c r="J12" s="631">
        <v>0</v>
      </c>
      <c r="K12" s="791">
        <v>0</v>
      </c>
      <c r="L12" s="790">
        <v>1000</v>
      </c>
      <c r="M12" s="790">
        <v>0</v>
      </c>
      <c r="N12" s="631">
        <v>0</v>
      </c>
      <c r="O12" s="791">
        <v>0</v>
      </c>
      <c r="P12" s="631">
        <v>0</v>
      </c>
      <c r="Q12" s="823"/>
      <c r="R12" s="889"/>
      <c r="S12" s="854"/>
    </row>
    <row r="13" spans="1:19" s="792" customFormat="1" ht="116.25" customHeight="1" x14ac:dyDescent="0.25">
      <c r="A13" s="1022"/>
      <c r="B13" s="761" t="s">
        <v>531</v>
      </c>
      <c r="C13" s="547" t="s">
        <v>512</v>
      </c>
      <c r="D13" s="888" t="s">
        <v>535</v>
      </c>
      <c r="E13" s="790">
        <v>400</v>
      </c>
      <c r="F13" s="791">
        <v>400</v>
      </c>
      <c r="G13" s="791">
        <v>0</v>
      </c>
      <c r="H13" s="791">
        <v>400</v>
      </c>
      <c r="I13" s="793">
        <v>0</v>
      </c>
      <c r="J13" s="631">
        <v>0</v>
      </c>
      <c r="K13" s="791">
        <v>0</v>
      </c>
      <c r="L13" s="790">
        <v>400</v>
      </c>
      <c r="M13" s="790">
        <v>0</v>
      </c>
      <c r="N13" s="631">
        <v>0</v>
      </c>
      <c r="O13" s="791">
        <v>0</v>
      </c>
      <c r="P13" s="631">
        <v>0</v>
      </c>
      <c r="Q13" s="823"/>
      <c r="R13" s="851"/>
      <c r="S13" s="854"/>
    </row>
    <row r="14" spans="1:19" ht="19.5" x14ac:dyDescent="0.25">
      <c r="A14" s="1022"/>
      <c r="B14" s="973" t="s">
        <v>81</v>
      </c>
      <c r="C14" s="974"/>
      <c r="D14" s="975"/>
      <c r="E14" s="634">
        <v>7000</v>
      </c>
      <c r="F14" s="634">
        <v>7000</v>
      </c>
      <c r="G14" s="634">
        <v>0</v>
      </c>
      <c r="H14" s="634">
        <v>7000</v>
      </c>
      <c r="I14" s="634">
        <v>0</v>
      </c>
      <c r="J14" s="636">
        <v>0</v>
      </c>
      <c r="K14" s="634">
        <v>0</v>
      </c>
      <c r="L14" s="634">
        <v>7000</v>
      </c>
      <c r="M14" s="634">
        <v>0</v>
      </c>
      <c r="N14" s="636">
        <v>0</v>
      </c>
      <c r="O14" s="634">
        <v>0</v>
      </c>
      <c r="P14" s="636">
        <v>0</v>
      </c>
      <c r="Q14" s="813" t="e">
        <v>#REF!</v>
      </c>
      <c r="R14" s="858"/>
    </row>
    <row r="15" spans="1:19" ht="27.75" customHeight="1" x14ac:dyDescent="0.25">
      <c r="A15" s="1022"/>
      <c r="B15" s="970" t="s">
        <v>284</v>
      </c>
      <c r="C15" s="971"/>
      <c r="D15" s="972"/>
      <c r="E15" s="634">
        <v>47548.530200000001</v>
      </c>
      <c r="F15" s="634">
        <v>47548.530200000001</v>
      </c>
      <c r="G15" s="634">
        <v>5709.4012819999998</v>
      </c>
      <c r="H15" s="634">
        <v>41839.128918000002</v>
      </c>
      <c r="I15" s="634">
        <v>17378.892325000001</v>
      </c>
      <c r="J15" s="636">
        <v>0.41537414316298699</v>
      </c>
      <c r="K15" s="634">
        <v>3586.0239360000005</v>
      </c>
      <c r="L15" s="634">
        <v>24460.236593000001</v>
      </c>
      <c r="M15" s="634">
        <v>13792.868388999999</v>
      </c>
      <c r="N15" s="636">
        <v>0.3296643296764728</v>
      </c>
      <c r="O15" s="635">
        <v>2495.7352291300003</v>
      </c>
      <c r="P15" s="636">
        <v>5.9650745454604498E-2</v>
      </c>
      <c r="Q15" s="813" t="e">
        <v>#REF!</v>
      </c>
      <c r="R15" s="858"/>
    </row>
    <row r="16" spans="1:19" ht="30.75" customHeight="1" x14ac:dyDescent="0.25">
      <c r="A16" s="1022"/>
      <c r="B16" s="976" t="s">
        <v>278</v>
      </c>
      <c r="C16" s="977"/>
      <c r="D16" s="978"/>
      <c r="E16" s="638">
        <v>0</v>
      </c>
      <c r="F16" s="639">
        <v>0</v>
      </c>
      <c r="G16" s="639">
        <v>0</v>
      </c>
      <c r="H16" s="639">
        <v>0</v>
      </c>
      <c r="I16" s="639">
        <v>0</v>
      </c>
      <c r="J16" s="640">
        <v>0</v>
      </c>
      <c r="K16" s="639">
        <v>0</v>
      </c>
      <c r="L16" s="638">
        <v>0</v>
      </c>
      <c r="M16" s="638">
        <v>0</v>
      </c>
      <c r="N16" s="640">
        <v>0</v>
      </c>
      <c r="O16" s="635">
        <v>0</v>
      </c>
      <c r="P16" s="636">
        <v>0</v>
      </c>
      <c r="Q16" s="813">
        <v>0</v>
      </c>
    </row>
    <row r="17" spans="1:19" ht="30" customHeight="1" thickBot="1" x14ac:dyDescent="0.3">
      <c r="A17" s="1023"/>
      <c r="B17" s="1001" t="s">
        <v>69</v>
      </c>
      <c r="C17" s="1002"/>
      <c r="D17" s="1003"/>
      <c r="E17" s="641">
        <v>47548.530200000001</v>
      </c>
      <c r="F17" s="641">
        <v>47548.530200000001</v>
      </c>
      <c r="G17" s="641">
        <v>5709.4012819999998</v>
      </c>
      <c r="H17" s="641">
        <v>41839.128918000002</v>
      </c>
      <c r="I17" s="641">
        <v>17378.892325000001</v>
      </c>
      <c r="J17" s="643">
        <v>0.41537414316298699</v>
      </c>
      <c r="K17" s="642">
        <v>3586.0239360000005</v>
      </c>
      <c r="L17" s="642">
        <v>24460.236593000001</v>
      </c>
      <c r="M17" s="642">
        <v>13792.868388999999</v>
      </c>
      <c r="N17" s="643">
        <v>0.3296643296764728</v>
      </c>
      <c r="O17" s="642">
        <v>2495.7352291300003</v>
      </c>
      <c r="P17" s="643">
        <v>5.9650745454604498E-2</v>
      </c>
      <c r="Q17" s="814" t="e">
        <v>#REF!</v>
      </c>
    </row>
    <row r="18" spans="1:19" ht="21" customHeight="1" thickBot="1" x14ac:dyDescent="0.3">
      <c r="A18" s="983" t="s">
        <v>549</v>
      </c>
      <c r="B18" s="983"/>
      <c r="C18" s="983"/>
      <c r="D18" s="983"/>
      <c r="E18" s="983"/>
      <c r="F18" s="983"/>
      <c r="G18" s="983"/>
      <c r="H18" s="983"/>
      <c r="I18" s="983"/>
      <c r="J18" s="983"/>
      <c r="K18" s="983"/>
      <c r="L18" s="983"/>
      <c r="M18" s="983"/>
      <c r="N18" s="983"/>
      <c r="O18" s="983"/>
      <c r="P18" s="983"/>
    </row>
    <row r="19" spans="1:19" s="241" customFormat="1" ht="68.25" customHeight="1" x14ac:dyDescent="0.25">
      <c r="A19" s="501" t="s">
        <v>6</v>
      </c>
      <c r="B19" s="518" t="s">
        <v>7</v>
      </c>
      <c r="C19" s="500" t="s">
        <v>517</v>
      </c>
      <c r="D19" s="502" t="s">
        <v>475</v>
      </c>
      <c r="E19" s="517" t="s">
        <v>93</v>
      </c>
      <c r="F19" s="502" t="s">
        <v>170</v>
      </c>
      <c r="G19" s="502" t="s">
        <v>515</v>
      </c>
      <c r="H19" s="502" t="s">
        <v>516</v>
      </c>
      <c r="I19" s="502" t="s">
        <v>24</v>
      </c>
      <c r="J19" s="503" t="s">
        <v>362</v>
      </c>
      <c r="K19" s="502" t="s">
        <v>174</v>
      </c>
      <c r="L19" s="502" t="s">
        <v>172</v>
      </c>
      <c r="M19" s="502" t="s">
        <v>25</v>
      </c>
      <c r="N19" s="502" t="s">
        <v>43</v>
      </c>
      <c r="O19" s="502" t="s">
        <v>79</v>
      </c>
      <c r="P19" s="519" t="s">
        <v>294</v>
      </c>
      <c r="Q19" s="815" t="s">
        <v>28</v>
      </c>
      <c r="R19" s="852"/>
      <c r="S19" s="852"/>
    </row>
    <row r="20" spans="1:19" s="792" customFormat="1" ht="60" x14ac:dyDescent="0.25">
      <c r="A20" s="1024" t="s">
        <v>325</v>
      </c>
      <c r="B20" s="891" t="s">
        <v>116</v>
      </c>
      <c r="C20" s="892" t="s">
        <v>315</v>
      </c>
      <c r="D20" s="905" t="s">
        <v>117</v>
      </c>
      <c r="E20" s="894">
        <v>7450</v>
      </c>
      <c r="F20" s="794">
        <v>7450</v>
      </c>
      <c r="G20" s="794">
        <v>0</v>
      </c>
      <c r="H20" s="794">
        <v>7450</v>
      </c>
      <c r="I20" s="791">
        <v>0</v>
      </c>
      <c r="J20" s="687">
        <v>0</v>
      </c>
      <c r="K20" s="794">
        <v>0</v>
      </c>
      <c r="L20" s="894">
        <v>7450</v>
      </c>
      <c r="M20" s="894">
        <v>0</v>
      </c>
      <c r="N20" s="631">
        <v>0</v>
      </c>
      <c r="O20" s="894">
        <v>0</v>
      </c>
      <c r="P20" s="631">
        <v>0</v>
      </c>
      <c r="Q20" s="895" t="e">
        <v>#REF!</v>
      </c>
      <c r="R20" s="851"/>
      <c r="S20" s="851"/>
    </row>
    <row r="21" spans="1:19" s="792" customFormat="1" ht="60" x14ac:dyDescent="0.25">
      <c r="A21" s="1025"/>
      <c r="B21" s="802" t="s">
        <v>135</v>
      </c>
      <c r="C21" s="789" t="s">
        <v>315</v>
      </c>
      <c r="D21" s="803" t="s">
        <v>314</v>
      </c>
      <c r="E21" s="790">
        <v>9716</v>
      </c>
      <c r="F21" s="791">
        <v>9716</v>
      </c>
      <c r="G21" s="791">
        <v>0</v>
      </c>
      <c r="H21" s="791">
        <v>9716</v>
      </c>
      <c r="I21" s="791">
        <v>0</v>
      </c>
      <c r="J21" s="631">
        <v>0</v>
      </c>
      <c r="K21" s="794">
        <v>0</v>
      </c>
      <c r="L21" s="790">
        <v>9716</v>
      </c>
      <c r="M21" s="790">
        <v>0</v>
      </c>
      <c r="N21" s="631">
        <v>0</v>
      </c>
      <c r="O21" s="790">
        <v>0</v>
      </c>
      <c r="P21" s="631">
        <v>0</v>
      </c>
      <c r="Q21" s="890" t="e">
        <v>#REF!</v>
      </c>
      <c r="R21" s="851"/>
      <c r="S21" s="851"/>
    </row>
    <row r="22" spans="1:19" s="792" customFormat="1" ht="60" x14ac:dyDescent="0.25">
      <c r="A22" s="1025"/>
      <c r="B22" s="802" t="s">
        <v>134</v>
      </c>
      <c r="C22" s="789" t="s">
        <v>314</v>
      </c>
      <c r="D22" s="803" t="s">
        <v>314</v>
      </c>
      <c r="E22" s="790">
        <v>80033</v>
      </c>
      <c r="F22" s="791">
        <v>80033</v>
      </c>
      <c r="G22" s="791">
        <v>0</v>
      </c>
      <c r="H22" s="791">
        <v>80033</v>
      </c>
      <c r="I22" s="791">
        <v>39977.562493810001</v>
      </c>
      <c r="J22" s="631">
        <v>0.49951348186135719</v>
      </c>
      <c r="K22" s="794">
        <v>3906.8987293099999</v>
      </c>
      <c r="L22" s="790">
        <v>40055.437506189999</v>
      </c>
      <c r="M22" s="790">
        <v>36070.663764500001</v>
      </c>
      <c r="N22" s="631">
        <v>0.45069738438519114</v>
      </c>
      <c r="O22" s="790">
        <v>5788.9842315100004</v>
      </c>
      <c r="P22" s="631">
        <v>7.2332465751752409E-2</v>
      </c>
      <c r="Q22" s="890" t="e">
        <v>#REF!</v>
      </c>
      <c r="R22" s="851"/>
      <c r="S22" s="851"/>
    </row>
    <row r="23" spans="1:19" s="792" customFormat="1" ht="45" x14ac:dyDescent="0.25">
      <c r="A23" s="1025"/>
      <c r="B23" s="802" t="s">
        <v>129</v>
      </c>
      <c r="C23" s="789" t="s">
        <v>312</v>
      </c>
      <c r="D23" s="803" t="s">
        <v>312</v>
      </c>
      <c r="E23" s="790">
        <v>13028.1507</v>
      </c>
      <c r="F23" s="791">
        <v>13028.1507</v>
      </c>
      <c r="G23" s="791">
        <v>0</v>
      </c>
      <c r="H23" s="791">
        <v>13028.1507</v>
      </c>
      <c r="I23" s="791">
        <v>0</v>
      </c>
      <c r="J23" s="631">
        <v>0</v>
      </c>
      <c r="K23" s="794">
        <v>0</v>
      </c>
      <c r="L23" s="790">
        <v>13028.1507</v>
      </c>
      <c r="M23" s="790">
        <v>0</v>
      </c>
      <c r="N23" s="631">
        <v>0</v>
      </c>
      <c r="O23" s="790">
        <v>0</v>
      </c>
      <c r="P23" s="631">
        <v>0</v>
      </c>
      <c r="Q23" s="890">
        <v>0</v>
      </c>
      <c r="R23" s="851"/>
      <c r="S23" s="851"/>
    </row>
    <row r="24" spans="1:19" ht="19.5" x14ac:dyDescent="0.25">
      <c r="A24" s="1025"/>
      <c r="B24" s="967" t="s">
        <v>47</v>
      </c>
      <c r="C24" s="968"/>
      <c r="D24" s="969"/>
      <c r="E24" s="634">
        <v>110227.1507</v>
      </c>
      <c r="F24" s="635">
        <v>110227.1507</v>
      </c>
      <c r="G24" s="635">
        <v>0</v>
      </c>
      <c r="H24" s="635">
        <v>110227.1507</v>
      </c>
      <c r="I24" s="635">
        <v>39977.562493810001</v>
      </c>
      <c r="J24" s="636">
        <v>0.36268344269022279</v>
      </c>
      <c r="K24" s="635">
        <v>3906.8987293099999</v>
      </c>
      <c r="L24" s="634">
        <v>70249.588206190005</v>
      </c>
      <c r="M24" s="634">
        <v>36070.663764500001</v>
      </c>
      <c r="N24" s="636">
        <v>0.32723937374260731</v>
      </c>
      <c r="O24" s="634">
        <v>5788.9842315100004</v>
      </c>
      <c r="P24" s="636">
        <v>5.251867797313934E-2</v>
      </c>
      <c r="Q24" s="813" t="e">
        <v>#REF!</v>
      </c>
    </row>
    <row r="25" spans="1:19" s="235" customFormat="1" ht="60" x14ac:dyDescent="0.25">
      <c r="A25" s="1025"/>
      <c r="B25" s="802" t="s">
        <v>414</v>
      </c>
      <c r="C25" s="789" t="s">
        <v>415</v>
      </c>
      <c r="D25" s="803" t="s">
        <v>542</v>
      </c>
      <c r="E25" s="790">
        <v>40005</v>
      </c>
      <c r="F25" s="791">
        <v>40005</v>
      </c>
      <c r="G25" s="630">
        <v>0</v>
      </c>
      <c r="H25" s="630">
        <v>40005</v>
      </c>
      <c r="I25" s="630">
        <v>3000</v>
      </c>
      <c r="J25" s="633">
        <v>7.4990626171728539E-2</v>
      </c>
      <c r="K25" s="630">
        <v>3000</v>
      </c>
      <c r="L25" s="632">
        <v>37005</v>
      </c>
      <c r="M25" s="632">
        <v>0</v>
      </c>
      <c r="N25" s="633">
        <v>0</v>
      </c>
      <c r="O25" s="632">
        <v>0</v>
      </c>
      <c r="P25" s="633">
        <v>0</v>
      </c>
      <c r="Q25" s="816" t="e">
        <v>#REF!</v>
      </c>
      <c r="R25" s="851"/>
      <c r="S25" s="851"/>
    </row>
    <row r="26" spans="1:19" ht="75" x14ac:dyDescent="0.25">
      <c r="A26" s="1025"/>
      <c r="B26" s="802" t="s">
        <v>416</v>
      </c>
      <c r="C26" s="789" t="s">
        <v>415</v>
      </c>
      <c r="D26" s="803" t="s">
        <v>543</v>
      </c>
      <c r="E26" s="790">
        <v>10000</v>
      </c>
      <c r="F26" s="791">
        <v>10000</v>
      </c>
      <c r="G26" s="630">
        <v>0</v>
      </c>
      <c r="H26" s="629">
        <v>10000</v>
      </c>
      <c r="I26" s="630">
        <v>0</v>
      </c>
      <c r="J26" s="631">
        <v>0</v>
      </c>
      <c r="K26" s="630">
        <v>0</v>
      </c>
      <c r="L26" s="628">
        <v>10000</v>
      </c>
      <c r="M26" s="632">
        <v>0</v>
      </c>
      <c r="N26" s="631">
        <v>0</v>
      </c>
      <c r="O26" s="632">
        <v>0</v>
      </c>
      <c r="P26" s="631">
        <v>0</v>
      </c>
      <c r="Q26" s="817" t="e">
        <v>#REF!</v>
      </c>
    </row>
    <row r="27" spans="1:19" ht="60" x14ac:dyDescent="0.25">
      <c r="A27" s="1025"/>
      <c r="B27" s="802" t="s">
        <v>417</v>
      </c>
      <c r="C27" s="789" t="s">
        <v>415</v>
      </c>
      <c r="D27" s="803" t="s">
        <v>548</v>
      </c>
      <c r="E27" s="790">
        <v>400</v>
      </c>
      <c r="F27" s="791">
        <v>400</v>
      </c>
      <c r="G27" s="630">
        <v>0</v>
      </c>
      <c r="H27" s="629">
        <v>400</v>
      </c>
      <c r="I27" s="630">
        <v>0</v>
      </c>
      <c r="J27" s="631">
        <v>0</v>
      </c>
      <c r="K27" s="630">
        <v>0</v>
      </c>
      <c r="L27" s="628">
        <v>400</v>
      </c>
      <c r="M27" s="632">
        <v>0</v>
      </c>
      <c r="N27" s="631">
        <v>0</v>
      </c>
      <c r="O27" s="632">
        <v>0</v>
      </c>
      <c r="P27" s="631">
        <v>0</v>
      </c>
      <c r="Q27" s="817" t="e">
        <v>#REF!</v>
      </c>
    </row>
    <row r="28" spans="1:19" ht="75" x14ac:dyDescent="0.25">
      <c r="A28" s="1025"/>
      <c r="B28" s="802" t="s">
        <v>418</v>
      </c>
      <c r="C28" s="789" t="s">
        <v>415</v>
      </c>
      <c r="D28" s="803" t="s">
        <v>479</v>
      </c>
      <c r="E28" s="790">
        <v>10000</v>
      </c>
      <c r="F28" s="791">
        <v>10000</v>
      </c>
      <c r="G28" s="630">
        <v>0</v>
      </c>
      <c r="H28" s="629">
        <v>10000</v>
      </c>
      <c r="I28" s="630">
        <v>0</v>
      </c>
      <c r="J28" s="631">
        <v>0</v>
      </c>
      <c r="K28" s="630">
        <v>0</v>
      </c>
      <c r="L28" s="628">
        <v>10000</v>
      </c>
      <c r="M28" s="632">
        <v>0</v>
      </c>
      <c r="N28" s="631">
        <v>0</v>
      </c>
      <c r="O28" s="632">
        <v>0</v>
      </c>
      <c r="P28" s="631">
        <v>0</v>
      </c>
      <c r="Q28" s="817" t="e">
        <v>#REF!</v>
      </c>
    </row>
    <row r="29" spans="1:19" ht="45" x14ac:dyDescent="0.25">
      <c r="A29" s="1025"/>
      <c r="B29" s="802" t="s">
        <v>508</v>
      </c>
      <c r="C29" s="789" t="s">
        <v>429</v>
      </c>
      <c r="D29" s="803" t="s">
        <v>544</v>
      </c>
      <c r="E29" s="790">
        <v>300</v>
      </c>
      <c r="F29" s="791">
        <v>300</v>
      </c>
      <c r="G29" s="630">
        <v>0</v>
      </c>
      <c r="H29" s="629">
        <v>300</v>
      </c>
      <c r="I29" s="630">
        <v>0</v>
      </c>
      <c r="J29" s="631">
        <v>0</v>
      </c>
      <c r="K29" s="630">
        <v>0</v>
      </c>
      <c r="L29" s="628">
        <v>300</v>
      </c>
      <c r="M29" s="632">
        <v>0</v>
      </c>
      <c r="N29" s="631">
        <v>0</v>
      </c>
      <c r="O29" s="632">
        <v>0</v>
      </c>
      <c r="P29" s="631">
        <v>0</v>
      </c>
      <c r="Q29" s="817"/>
    </row>
    <row r="30" spans="1:19" s="792" customFormat="1" ht="28.5" customHeight="1" x14ac:dyDescent="0.25">
      <c r="A30" s="1025"/>
      <c r="B30" s="802" t="s">
        <v>527</v>
      </c>
      <c r="C30" s="789" t="s">
        <v>532</v>
      </c>
      <c r="D30" s="803" t="s">
        <v>545</v>
      </c>
      <c r="E30" s="790">
        <v>200</v>
      </c>
      <c r="F30" s="791">
        <v>200</v>
      </c>
      <c r="G30" s="630">
        <v>0</v>
      </c>
      <c r="H30" s="629">
        <v>200</v>
      </c>
      <c r="I30" s="630">
        <v>0</v>
      </c>
      <c r="J30" s="631">
        <v>0</v>
      </c>
      <c r="K30" s="630">
        <v>0</v>
      </c>
      <c r="L30" s="790">
        <v>200</v>
      </c>
      <c r="M30" s="632">
        <v>0</v>
      </c>
      <c r="N30" s="631">
        <v>0</v>
      </c>
      <c r="O30" s="632">
        <v>0</v>
      </c>
      <c r="P30" s="631">
        <v>0</v>
      </c>
      <c r="Q30" s="890"/>
      <c r="R30" s="875"/>
      <c r="S30" s="854"/>
    </row>
    <row r="31" spans="1:19" ht="19.5" x14ac:dyDescent="0.25">
      <c r="A31" s="1025"/>
      <c r="B31" s="1004" t="s">
        <v>81</v>
      </c>
      <c r="C31" s="1005"/>
      <c r="D31" s="1006"/>
      <c r="E31" s="647">
        <v>60905</v>
      </c>
      <c r="F31" s="648">
        <v>60905</v>
      </c>
      <c r="G31" s="648">
        <v>0</v>
      </c>
      <c r="H31" s="648">
        <v>60905</v>
      </c>
      <c r="I31" s="648">
        <v>3000</v>
      </c>
      <c r="J31" s="649">
        <v>4.9257039651916919E-2</v>
      </c>
      <c r="K31" s="648">
        <v>3000</v>
      </c>
      <c r="L31" s="648">
        <v>57905</v>
      </c>
      <c r="M31" s="647">
        <v>0</v>
      </c>
      <c r="N31" s="649">
        <v>0</v>
      </c>
      <c r="O31" s="647">
        <v>0</v>
      </c>
      <c r="P31" s="649">
        <v>0</v>
      </c>
      <c r="Q31" s="818" t="e">
        <v>#REF!</v>
      </c>
    </row>
    <row r="32" spans="1:19" ht="29.25" customHeight="1" x14ac:dyDescent="0.25">
      <c r="A32" s="1025"/>
      <c r="B32" s="1004" t="s">
        <v>284</v>
      </c>
      <c r="C32" s="1005"/>
      <c r="D32" s="1006"/>
      <c r="E32" s="647">
        <v>171132.1507</v>
      </c>
      <c r="F32" s="648">
        <v>171132.1507</v>
      </c>
      <c r="G32" s="648">
        <v>0</v>
      </c>
      <c r="H32" s="648">
        <v>171132.1507</v>
      </c>
      <c r="I32" s="648">
        <v>42977.562493810001</v>
      </c>
      <c r="J32" s="649">
        <v>0.25113669359038798</v>
      </c>
      <c r="K32" s="648">
        <v>6906.8987293099999</v>
      </c>
      <c r="L32" s="647">
        <v>128154.58820619</v>
      </c>
      <c r="M32" s="647">
        <v>36070.663764500001</v>
      </c>
      <c r="N32" s="649">
        <v>0.21077666363074582</v>
      </c>
      <c r="O32" s="647">
        <v>5788.9842315100004</v>
      </c>
      <c r="P32" s="649">
        <v>3.3827566636840029E-2</v>
      </c>
      <c r="Q32" s="818" t="e">
        <v>#REF!</v>
      </c>
    </row>
    <row r="33" spans="1:61" ht="26.25" customHeight="1" thickBot="1" x14ac:dyDescent="0.3">
      <c r="A33" s="1025"/>
      <c r="B33" s="1007" t="s">
        <v>278</v>
      </c>
      <c r="C33" s="1008"/>
      <c r="D33" s="1009"/>
      <c r="E33" s="650">
        <v>0</v>
      </c>
      <c r="F33" s="651">
        <v>0</v>
      </c>
      <c r="G33" s="651">
        <v>0</v>
      </c>
      <c r="H33" s="651">
        <v>0</v>
      </c>
      <c r="I33" s="651">
        <v>0</v>
      </c>
      <c r="J33" s="652">
        <v>0</v>
      </c>
      <c r="K33" s="651">
        <v>0</v>
      </c>
      <c r="L33" s="650">
        <v>0</v>
      </c>
      <c r="M33" s="650">
        <v>0</v>
      </c>
      <c r="N33" s="653">
        <v>0</v>
      </c>
      <c r="O33" s="654">
        <v>0</v>
      </c>
      <c r="P33" s="653">
        <v>0</v>
      </c>
      <c r="Q33" s="819">
        <v>0</v>
      </c>
    </row>
    <row r="34" spans="1:61" ht="15" customHeight="1" thickBot="1" x14ac:dyDescent="0.3">
      <c r="A34" s="1023"/>
      <c r="B34" s="946" t="s">
        <v>69</v>
      </c>
      <c r="C34" s="947"/>
      <c r="D34" s="948"/>
      <c r="E34" s="655">
        <v>171132.1507</v>
      </c>
      <c r="F34" s="655">
        <v>171132.1507</v>
      </c>
      <c r="G34" s="655">
        <v>0</v>
      </c>
      <c r="H34" s="655">
        <v>171132.1507</v>
      </c>
      <c r="I34" s="655">
        <v>42977.562493810001</v>
      </c>
      <c r="J34" s="581">
        <v>0.25113669359038798</v>
      </c>
      <c r="K34" s="655">
        <v>6906.8987293099999</v>
      </c>
      <c r="L34" s="655">
        <v>128154.58820619</v>
      </c>
      <c r="M34" s="655">
        <v>36070.663764500001</v>
      </c>
      <c r="N34" s="581">
        <v>0.21077666363074582</v>
      </c>
      <c r="O34" s="655">
        <v>5788.9842315100004</v>
      </c>
      <c r="P34" s="581">
        <v>3.3827566636840029E-2</v>
      </c>
      <c r="Q34" s="820" t="e">
        <v>#REF!</v>
      </c>
    </row>
    <row r="35" spans="1:61" ht="15.75" thickBot="1" x14ac:dyDescent="0.3">
      <c r="A35" s="983" t="s">
        <v>549</v>
      </c>
      <c r="B35" s="983"/>
      <c r="C35" s="983"/>
      <c r="D35" s="983"/>
      <c r="E35" s="983"/>
      <c r="F35" s="983"/>
      <c r="G35" s="983"/>
      <c r="H35" s="983"/>
      <c r="I35" s="983"/>
      <c r="J35" s="983"/>
      <c r="K35" s="983"/>
      <c r="L35" s="983"/>
      <c r="M35" s="983"/>
      <c r="N35" s="983"/>
      <c r="O35" s="983"/>
      <c r="P35" s="983"/>
    </row>
    <row r="36" spans="1:61" s="241" customFormat="1" ht="45.75" thickBot="1" x14ac:dyDescent="0.3">
      <c r="A36" s="501" t="s">
        <v>6</v>
      </c>
      <c r="B36" s="518" t="s">
        <v>7</v>
      </c>
      <c r="C36" s="500" t="s">
        <v>517</v>
      </c>
      <c r="D36" s="502" t="s">
        <v>475</v>
      </c>
      <c r="E36" s="517" t="s">
        <v>93</v>
      </c>
      <c r="F36" s="502" t="s">
        <v>170</v>
      </c>
      <c r="G36" s="502" t="s">
        <v>515</v>
      </c>
      <c r="H36" s="502" t="s">
        <v>516</v>
      </c>
      <c r="I36" s="502" t="s">
        <v>24</v>
      </c>
      <c r="J36" s="503" t="s">
        <v>362</v>
      </c>
      <c r="K36" s="502" t="s">
        <v>174</v>
      </c>
      <c r="L36" s="502" t="s">
        <v>172</v>
      </c>
      <c r="M36" s="502" t="s">
        <v>25</v>
      </c>
      <c r="N36" s="502" t="s">
        <v>43</v>
      </c>
      <c r="O36" s="502" t="s">
        <v>79</v>
      </c>
      <c r="P36" s="519" t="s">
        <v>294</v>
      </c>
      <c r="Q36" s="815" t="s">
        <v>28</v>
      </c>
      <c r="R36" s="852"/>
      <c r="S36" s="852"/>
    </row>
    <row r="37" spans="1:61" s="235" customFormat="1" ht="90" x14ac:dyDescent="0.25">
      <c r="A37" s="1026" t="s">
        <v>326</v>
      </c>
      <c r="B37" s="802" t="s">
        <v>108</v>
      </c>
      <c r="C37" s="789" t="s">
        <v>308</v>
      </c>
      <c r="D37" s="803" t="s">
        <v>308</v>
      </c>
      <c r="E37" s="790">
        <v>8554</v>
      </c>
      <c r="F37" s="630">
        <v>8054</v>
      </c>
      <c r="G37" s="630">
        <v>0</v>
      </c>
      <c r="H37" s="630">
        <v>8054</v>
      </c>
      <c r="I37" s="630">
        <v>6623.0283808100003</v>
      </c>
      <c r="J37" s="633">
        <v>0.82232783471691084</v>
      </c>
      <c r="K37" s="630">
        <v>2775.7932080000005</v>
      </c>
      <c r="L37" s="632">
        <v>1430.9716191899997</v>
      </c>
      <c r="M37" s="632">
        <v>3847.2351728099998</v>
      </c>
      <c r="N37" s="633">
        <v>0.47768005622175314</v>
      </c>
      <c r="O37" s="632">
        <v>1449.4722411800001</v>
      </c>
      <c r="P37" s="633">
        <v>0.17996923779240132</v>
      </c>
      <c r="Q37" s="821" t="e">
        <v>#REF!</v>
      </c>
      <c r="R37" s="851"/>
      <c r="S37" s="851"/>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792" customFormat="1" ht="45" x14ac:dyDescent="0.25">
      <c r="A38" s="1026"/>
      <c r="B38" s="896" t="s">
        <v>129</v>
      </c>
      <c r="C38" s="897" t="s">
        <v>312</v>
      </c>
      <c r="D38" s="893" t="s">
        <v>312</v>
      </c>
      <c r="E38" s="790">
        <v>13993.198899999999</v>
      </c>
      <c r="F38" s="790">
        <v>13993.198899999999</v>
      </c>
      <c r="G38" s="791">
        <v>0</v>
      </c>
      <c r="H38" s="791">
        <v>13993.198899999999</v>
      </c>
      <c r="I38" s="791">
        <v>13993.198899290001</v>
      </c>
      <c r="J38" s="631">
        <v>0.99999999994926114</v>
      </c>
      <c r="K38" s="791">
        <v>7872.5794731000005</v>
      </c>
      <c r="L38" s="791">
        <v>7.0999885792843997E-7</v>
      </c>
      <c r="M38" s="790">
        <v>6120.61942619</v>
      </c>
      <c r="N38" s="631">
        <v>0.43739958746602253</v>
      </c>
      <c r="O38" s="790">
        <v>2028.2940436700001</v>
      </c>
      <c r="P38" s="631">
        <v>0.14494856095199218</v>
      </c>
      <c r="Q38" s="827">
        <v>1874.6953016700002</v>
      </c>
      <c r="R38" s="858"/>
      <c r="S38" s="851"/>
    </row>
    <row r="39" spans="1:61" ht="19.5" x14ac:dyDescent="0.25">
      <c r="A39" s="1027"/>
      <c r="B39" s="1004" t="s">
        <v>47</v>
      </c>
      <c r="C39" s="1005"/>
      <c r="D39" s="1006"/>
      <c r="E39" s="647">
        <v>22547.198899999999</v>
      </c>
      <c r="F39" s="648">
        <v>22047.198899999999</v>
      </c>
      <c r="G39" s="648">
        <v>0</v>
      </c>
      <c r="H39" s="648">
        <v>22047.198899999999</v>
      </c>
      <c r="I39" s="648">
        <v>20616.2272801</v>
      </c>
      <c r="J39" s="649">
        <v>0.93509508276355235</v>
      </c>
      <c r="K39" s="648">
        <v>10648.372681100002</v>
      </c>
      <c r="L39" s="648">
        <v>1430.9716198999986</v>
      </c>
      <c r="M39" s="647">
        <v>9967.8545990000002</v>
      </c>
      <c r="N39" s="649">
        <v>0.45211433181201083</v>
      </c>
      <c r="O39" s="647">
        <v>3477.7662848500004</v>
      </c>
      <c r="P39" s="649">
        <v>0.15774186555961994</v>
      </c>
      <c r="Q39" s="822" t="e">
        <v>#REF!</v>
      </c>
    </row>
    <row r="40" spans="1:61" ht="60" x14ac:dyDescent="0.25">
      <c r="A40" s="1026"/>
      <c r="B40" s="802" t="s">
        <v>419</v>
      </c>
      <c r="C40" s="789" t="s">
        <v>547</v>
      </c>
      <c r="D40" s="789" t="s">
        <v>480</v>
      </c>
      <c r="E40" s="790">
        <v>500</v>
      </c>
      <c r="F40" s="630">
        <v>500</v>
      </c>
      <c r="G40" s="630">
        <v>0</v>
      </c>
      <c r="H40" s="629">
        <v>500</v>
      </c>
      <c r="I40" s="630">
        <v>500</v>
      </c>
      <c r="J40" s="631">
        <v>0</v>
      </c>
      <c r="K40" s="629">
        <v>190.70819999999998</v>
      </c>
      <c r="L40" s="628">
        <v>0</v>
      </c>
      <c r="M40" s="632">
        <v>309.29180000000002</v>
      </c>
      <c r="N40" s="633">
        <v>0.61858360000000001</v>
      </c>
      <c r="O40" s="632">
        <v>0</v>
      </c>
      <c r="P40" s="633">
        <v>0</v>
      </c>
      <c r="Q40" s="618" t="e">
        <v>#REF!</v>
      </c>
    </row>
    <row r="41" spans="1:61" ht="60" x14ac:dyDescent="0.25">
      <c r="A41" s="1026"/>
      <c r="B41" s="802" t="s">
        <v>422</v>
      </c>
      <c r="C41" s="789" t="s">
        <v>423</v>
      </c>
      <c r="D41" s="328" t="s">
        <v>481</v>
      </c>
      <c r="E41" s="790">
        <v>3000.3509140000001</v>
      </c>
      <c r="F41" s="630">
        <v>3000.3509140000001</v>
      </c>
      <c r="G41" s="630">
        <v>0</v>
      </c>
      <c r="H41" s="629">
        <v>3000.3509140000001</v>
      </c>
      <c r="I41" s="630">
        <v>2850.3509140000001</v>
      </c>
      <c r="J41" s="631">
        <v>0</v>
      </c>
      <c r="K41" s="629">
        <v>1251.3378230000001</v>
      </c>
      <c r="L41" s="628">
        <v>150</v>
      </c>
      <c r="M41" s="632">
        <v>1599.013091</v>
      </c>
      <c r="N41" s="633">
        <v>0.5329420247274449</v>
      </c>
      <c r="O41" s="632">
        <v>636.828529</v>
      </c>
      <c r="P41" s="633">
        <v>0.21225134901003784</v>
      </c>
      <c r="Q41" s="618" t="e">
        <v>#REF!</v>
      </c>
    </row>
    <row r="42" spans="1:61" s="792" customFormat="1" ht="55.5" customHeight="1" x14ac:dyDescent="0.25">
      <c r="A42" s="1028"/>
      <c r="B42" s="802" t="s">
        <v>530</v>
      </c>
      <c r="C42" s="789" t="s">
        <v>533</v>
      </c>
      <c r="D42" s="328" t="s">
        <v>539</v>
      </c>
      <c r="E42" s="790">
        <v>1000</v>
      </c>
      <c r="F42" s="630">
        <v>1000</v>
      </c>
      <c r="G42" s="630">
        <v>0</v>
      </c>
      <c r="H42" s="629">
        <v>1000</v>
      </c>
      <c r="I42" s="630">
        <v>797.90377899999999</v>
      </c>
      <c r="J42" s="631">
        <v>0</v>
      </c>
      <c r="K42" s="629">
        <v>179.32017899999994</v>
      </c>
      <c r="L42" s="628">
        <v>202.09622100000001</v>
      </c>
      <c r="M42" s="632">
        <v>618.58360000000005</v>
      </c>
      <c r="N42" s="633">
        <v>0.61858360000000001</v>
      </c>
      <c r="O42" s="632">
        <v>0</v>
      </c>
      <c r="P42" s="633">
        <v>0</v>
      </c>
      <c r="Q42" s="823" t="e">
        <v>#REF!</v>
      </c>
      <c r="R42" s="851"/>
      <c r="S42" s="851"/>
    </row>
    <row r="43" spans="1:61" s="792" customFormat="1" ht="53.25" customHeight="1" x14ac:dyDescent="0.25">
      <c r="A43" s="1028"/>
      <c r="B43" s="802" t="s">
        <v>413</v>
      </c>
      <c r="C43" s="789" t="s">
        <v>512</v>
      </c>
      <c r="D43" s="328" t="s">
        <v>540</v>
      </c>
      <c r="E43" s="790">
        <v>16146</v>
      </c>
      <c r="F43" s="630">
        <v>16146</v>
      </c>
      <c r="G43" s="630">
        <v>0</v>
      </c>
      <c r="H43" s="629">
        <v>16146</v>
      </c>
      <c r="I43" s="630">
        <v>12941.757498000001</v>
      </c>
      <c r="J43" s="631">
        <v>0</v>
      </c>
      <c r="K43" s="629">
        <v>2138.5038039999999</v>
      </c>
      <c r="L43" s="628">
        <v>3204.2425019999991</v>
      </c>
      <c r="M43" s="632">
        <v>10803.253694000001</v>
      </c>
      <c r="N43" s="633">
        <v>0.66909783810231638</v>
      </c>
      <c r="O43" s="632">
        <v>1873.971272</v>
      </c>
      <c r="P43" s="633">
        <v>0.11606411941038028</v>
      </c>
      <c r="Q43" s="823" t="e">
        <v>#REF!</v>
      </c>
      <c r="R43" s="851"/>
      <c r="S43" s="851"/>
    </row>
    <row r="44" spans="1:61" ht="30" customHeight="1" thickBot="1" x14ac:dyDescent="0.3">
      <c r="A44" s="1029"/>
      <c r="B44" s="1007" t="s">
        <v>81</v>
      </c>
      <c r="C44" s="1008"/>
      <c r="D44" s="1009"/>
      <c r="E44" s="654">
        <v>20646.350914000002</v>
      </c>
      <c r="F44" s="657">
        <v>20646.350914000002</v>
      </c>
      <c r="G44" s="657">
        <v>0</v>
      </c>
      <c r="H44" s="657">
        <v>20646.350914000002</v>
      </c>
      <c r="I44" s="657">
        <v>17090.012191000002</v>
      </c>
      <c r="J44" s="653">
        <v>0.82774976857588445</v>
      </c>
      <c r="K44" s="657">
        <v>3759.8700060000001</v>
      </c>
      <c r="L44" s="654">
        <v>3556.3387229999989</v>
      </c>
      <c r="M44" s="654">
        <v>13330.142185000001</v>
      </c>
      <c r="N44" s="653">
        <v>0.64564155867180473</v>
      </c>
      <c r="O44" s="654">
        <v>2510.7998010000001</v>
      </c>
      <c r="P44" s="653">
        <v>0.12160985790944112</v>
      </c>
      <c r="Q44" s="824" t="e">
        <v>#REF!</v>
      </c>
    </row>
    <row r="45" spans="1:61" ht="25.5" customHeight="1" thickBot="1" x14ac:dyDescent="0.3">
      <c r="A45" s="1030"/>
      <c r="B45" s="952" t="s">
        <v>69</v>
      </c>
      <c r="C45" s="953"/>
      <c r="D45" s="954"/>
      <c r="E45" s="658">
        <v>43193.549813999998</v>
      </c>
      <c r="F45" s="659">
        <v>42693.549813999998</v>
      </c>
      <c r="G45" s="659">
        <v>0</v>
      </c>
      <c r="H45" s="659">
        <v>42693.549813999998</v>
      </c>
      <c r="I45" s="659">
        <v>37706.239471100002</v>
      </c>
      <c r="J45" s="660">
        <v>0.88318351683971319</v>
      </c>
      <c r="K45" s="659">
        <v>14408.242687100003</v>
      </c>
      <c r="L45" s="658">
        <v>4987.3103428999966</v>
      </c>
      <c r="M45" s="658">
        <v>23297.996784000003</v>
      </c>
      <c r="N45" s="660">
        <v>0.54570296650198347</v>
      </c>
      <c r="O45" s="658">
        <v>5988.5660858500005</v>
      </c>
      <c r="P45" s="660">
        <v>0.1402686380481353</v>
      </c>
      <c r="Q45" s="820" t="e">
        <v>#REF!</v>
      </c>
    </row>
    <row r="46" spans="1:61" s="235" customFormat="1" ht="41.25" customHeight="1" thickBot="1" x14ac:dyDescent="0.3">
      <c r="A46" s="863"/>
      <c r="B46" s="864"/>
      <c r="C46" s="864"/>
      <c r="D46" s="865"/>
      <c r="E46" s="866"/>
      <c r="F46" s="867"/>
      <c r="G46" s="867"/>
      <c r="H46" s="867"/>
      <c r="I46" s="867"/>
      <c r="J46" s="868"/>
      <c r="K46" s="867"/>
      <c r="L46" s="866"/>
      <c r="M46" s="866"/>
      <c r="N46" s="868"/>
      <c r="O46" s="866"/>
      <c r="P46" s="869"/>
      <c r="Q46" s="870"/>
      <c r="R46" s="871"/>
      <c r="S46" s="871"/>
    </row>
    <row r="47" spans="1:61" ht="44.25" customHeight="1" x14ac:dyDescent="0.25">
      <c r="A47" s="501" t="s">
        <v>6</v>
      </c>
      <c r="B47" s="518" t="s">
        <v>7</v>
      </c>
      <c r="C47" s="500" t="s">
        <v>517</v>
      </c>
      <c r="D47" s="502" t="s">
        <v>475</v>
      </c>
      <c r="E47" s="517" t="s">
        <v>93</v>
      </c>
      <c r="F47" s="502" t="s">
        <v>170</v>
      </c>
      <c r="G47" s="502" t="s">
        <v>515</v>
      </c>
      <c r="H47" s="502" t="s">
        <v>516</v>
      </c>
      <c r="I47" s="502" t="s">
        <v>24</v>
      </c>
      <c r="J47" s="503" t="s">
        <v>362</v>
      </c>
      <c r="K47" s="502" t="s">
        <v>174</v>
      </c>
      <c r="L47" s="502" t="s">
        <v>172</v>
      </c>
      <c r="M47" s="502" t="s">
        <v>25</v>
      </c>
      <c r="N47" s="502" t="s">
        <v>43</v>
      </c>
      <c r="O47" s="502" t="s">
        <v>79</v>
      </c>
      <c r="P47" s="519" t="s">
        <v>294</v>
      </c>
      <c r="Q47" s="862"/>
    </row>
    <row r="48" spans="1:61" s="235" customFormat="1" ht="109.5" customHeight="1" x14ac:dyDescent="0.25">
      <c r="A48" s="1041" t="s">
        <v>518</v>
      </c>
      <c r="B48" s="743" t="s">
        <v>428</v>
      </c>
      <c r="C48" s="918" t="s">
        <v>429</v>
      </c>
      <c r="D48" s="803" t="s">
        <v>482</v>
      </c>
      <c r="E48" s="790">
        <v>1500</v>
      </c>
      <c r="F48" s="790">
        <v>1500</v>
      </c>
      <c r="G48" s="632">
        <v>0</v>
      </c>
      <c r="H48" s="632">
        <v>1500</v>
      </c>
      <c r="I48" s="632">
        <v>1126.804946</v>
      </c>
      <c r="J48" s="631">
        <v>0.75120329733333335</v>
      </c>
      <c r="K48" s="629">
        <v>79.571625999999924</v>
      </c>
      <c r="L48" s="632">
        <v>373.19505400000003</v>
      </c>
      <c r="M48" s="632">
        <v>1047.23332</v>
      </c>
      <c r="N48" s="631">
        <v>0.69815554666666668</v>
      </c>
      <c r="O48" s="632">
        <v>396.69487099999998</v>
      </c>
      <c r="P48" s="632">
        <v>0.26446324733333332</v>
      </c>
      <c r="Q48" s="620"/>
      <c r="R48" s="851"/>
      <c r="S48" s="851"/>
    </row>
    <row r="49" spans="1:19" ht="26.25" customHeight="1" x14ac:dyDescent="0.25">
      <c r="A49" s="1026"/>
      <c r="B49" s="1010" t="s">
        <v>510</v>
      </c>
      <c r="C49" s="1010"/>
      <c r="D49" s="661"/>
      <c r="E49" s="638">
        <v>1500</v>
      </c>
      <c r="F49" s="638">
        <v>1500</v>
      </c>
      <c r="G49" s="638">
        <v>0</v>
      </c>
      <c r="H49" s="638">
        <v>1500</v>
      </c>
      <c r="I49" s="638">
        <v>1126.804946</v>
      </c>
      <c r="J49" s="640">
        <v>0.75120329733333335</v>
      </c>
      <c r="K49" s="638">
        <v>79.571625999999924</v>
      </c>
      <c r="L49" s="638">
        <v>373.19505400000003</v>
      </c>
      <c r="M49" s="638">
        <v>1047.23332</v>
      </c>
      <c r="N49" s="640">
        <v>0.69815554666666668</v>
      </c>
      <c r="O49" s="638">
        <v>396.69487099999998</v>
      </c>
      <c r="P49" s="638">
        <v>0.26446324733333332</v>
      </c>
      <c r="Q49" s="619"/>
    </row>
    <row r="50" spans="1:19" ht="26.25" customHeight="1" thickBot="1" x14ac:dyDescent="0.3">
      <c r="A50" s="1042"/>
      <c r="B50" s="1011" t="s">
        <v>511</v>
      </c>
      <c r="C50" s="1011"/>
      <c r="D50" s="662"/>
      <c r="E50" s="663">
        <v>1500</v>
      </c>
      <c r="F50" s="663">
        <v>1500</v>
      </c>
      <c r="G50" s="663">
        <v>0</v>
      </c>
      <c r="H50" s="663">
        <v>1500</v>
      </c>
      <c r="I50" s="663">
        <v>1126.804946</v>
      </c>
      <c r="J50" s="663">
        <v>0.75120329733333335</v>
      </c>
      <c r="K50" s="663">
        <v>79.571625999999924</v>
      </c>
      <c r="L50" s="663">
        <v>373.19505400000003</v>
      </c>
      <c r="M50" s="663">
        <v>1047.23332</v>
      </c>
      <c r="N50" s="664">
        <v>0.69815554666666668</v>
      </c>
      <c r="O50" s="663">
        <v>396.69487099999998</v>
      </c>
      <c r="P50" s="664">
        <v>0.26446324733333332</v>
      </c>
      <c r="Q50" s="619"/>
    </row>
    <row r="51" spans="1:19" ht="20.25" customHeight="1" thickBot="1" x14ac:dyDescent="0.3">
      <c r="A51" s="983" t="s">
        <v>549</v>
      </c>
      <c r="B51" s="983"/>
      <c r="C51" s="983"/>
      <c r="D51" s="983"/>
      <c r="E51" s="983"/>
      <c r="F51" s="983"/>
      <c r="G51" s="983"/>
      <c r="H51" s="983"/>
      <c r="I51" s="983"/>
      <c r="J51" s="983"/>
      <c r="K51" s="983"/>
      <c r="L51" s="983"/>
      <c r="M51" s="983"/>
      <c r="N51" s="983"/>
      <c r="O51" s="983"/>
      <c r="P51" s="983"/>
      <c r="Q51" s="582"/>
    </row>
    <row r="52" spans="1:19" s="241" customFormat="1" ht="48.75" customHeight="1" thickBot="1" x14ac:dyDescent="0.3">
      <c r="A52" s="501" t="s">
        <v>6</v>
      </c>
      <c r="B52" s="518" t="s">
        <v>7</v>
      </c>
      <c r="C52" s="500" t="s">
        <v>517</v>
      </c>
      <c r="D52" s="502" t="s">
        <v>475</v>
      </c>
      <c r="E52" s="517" t="s">
        <v>93</v>
      </c>
      <c r="F52" s="502" t="s">
        <v>170</v>
      </c>
      <c r="G52" s="502" t="s">
        <v>515</v>
      </c>
      <c r="H52" s="502" t="s">
        <v>516</v>
      </c>
      <c r="I52" s="502" t="s">
        <v>24</v>
      </c>
      <c r="J52" s="503" t="s">
        <v>362</v>
      </c>
      <c r="K52" s="502" t="s">
        <v>174</v>
      </c>
      <c r="L52" s="502" t="s">
        <v>172</v>
      </c>
      <c r="M52" s="502" t="s">
        <v>25</v>
      </c>
      <c r="N52" s="502" t="s">
        <v>43</v>
      </c>
      <c r="O52" s="502" t="s">
        <v>79</v>
      </c>
      <c r="P52" s="519" t="s">
        <v>294</v>
      </c>
      <c r="Q52" s="825" t="s">
        <v>28</v>
      </c>
      <c r="R52" s="852"/>
      <c r="S52" s="852"/>
    </row>
    <row r="53" spans="1:19" ht="27" customHeight="1" x14ac:dyDescent="0.25">
      <c r="A53" s="1039" t="s">
        <v>232</v>
      </c>
      <c r="B53" s="764" t="s">
        <v>100</v>
      </c>
      <c r="C53" s="744" t="s">
        <v>101</v>
      </c>
      <c r="D53" s="744" t="s">
        <v>101</v>
      </c>
      <c r="E53" s="665">
        <v>2704</v>
      </c>
      <c r="F53" s="665">
        <v>2704</v>
      </c>
      <c r="G53" s="666">
        <v>0</v>
      </c>
      <c r="H53" s="666">
        <v>2704</v>
      </c>
      <c r="I53" s="666">
        <v>2704</v>
      </c>
      <c r="J53" s="667">
        <v>1</v>
      </c>
      <c r="K53" s="791">
        <v>1977.986079</v>
      </c>
      <c r="L53" s="665">
        <v>0</v>
      </c>
      <c r="M53" s="632">
        <v>726.01392099999998</v>
      </c>
      <c r="N53" s="667">
        <v>0.26849627255917158</v>
      </c>
      <c r="O53" s="632">
        <v>726.01392099999998</v>
      </c>
      <c r="P53" s="637">
        <v>0.26849627255917158</v>
      </c>
      <c r="Q53" s="826" t="e">
        <v>#REF!</v>
      </c>
    </row>
    <row r="54" spans="1:19" ht="42" customHeight="1" x14ac:dyDescent="0.25">
      <c r="A54" s="1027"/>
      <c r="B54" s="764" t="s">
        <v>102</v>
      </c>
      <c r="C54" s="621" t="s">
        <v>103</v>
      </c>
      <c r="D54" s="622" t="s">
        <v>103</v>
      </c>
      <c r="E54" s="665">
        <v>890</v>
      </c>
      <c r="F54" s="666">
        <v>890</v>
      </c>
      <c r="G54" s="666">
        <v>0</v>
      </c>
      <c r="H54" s="666">
        <v>890</v>
      </c>
      <c r="I54" s="666">
        <v>830.10655814999996</v>
      </c>
      <c r="J54" s="667">
        <v>0.93270399792134828</v>
      </c>
      <c r="K54" s="666">
        <v>515.40039914999988</v>
      </c>
      <c r="L54" s="665">
        <v>59.893441850000045</v>
      </c>
      <c r="M54" s="665">
        <v>314.70615900000001</v>
      </c>
      <c r="N54" s="667">
        <v>0.35360242584269663</v>
      </c>
      <c r="O54" s="628">
        <v>314.70615900000001</v>
      </c>
      <c r="P54" s="637">
        <v>0.35360242584269663</v>
      </c>
      <c r="Q54" s="826" t="e">
        <v>#REF!</v>
      </c>
    </row>
    <row r="55" spans="1:19" ht="38.25" customHeight="1" x14ac:dyDescent="0.25">
      <c r="A55" s="1027"/>
      <c r="B55" s="764" t="s">
        <v>98</v>
      </c>
      <c r="C55" s="621" t="s">
        <v>99</v>
      </c>
      <c r="D55" s="622" t="s">
        <v>99</v>
      </c>
      <c r="E55" s="665">
        <v>7429</v>
      </c>
      <c r="F55" s="665">
        <v>7429</v>
      </c>
      <c r="G55" s="666">
        <v>0</v>
      </c>
      <c r="H55" s="666">
        <v>7429</v>
      </c>
      <c r="I55" s="666">
        <v>7329</v>
      </c>
      <c r="J55" s="667">
        <v>0.98653923812087763</v>
      </c>
      <c r="K55" s="791">
        <v>4840.9064340000004</v>
      </c>
      <c r="L55" s="665">
        <v>100</v>
      </c>
      <c r="M55" s="632">
        <v>2488.093566</v>
      </c>
      <c r="N55" s="667">
        <v>0.33491635024902411</v>
      </c>
      <c r="O55" s="632">
        <v>2485.4786239999999</v>
      </c>
      <c r="P55" s="637">
        <v>0.33456435913312693</v>
      </c>
      <c r="Q55" s="826" t="e">
        <v>#REF!</v>
      </c>
    </row>
    <row r="56" spans="1:19" ht="24" customHeight="1" x14ac:dyDescent="0.25">
      <c r="A56" s="1027"/>
      <c r="B56" s="995" t="s">
        <v>46</v>
      </c>
      <c r="C56" s="995"/>
      <c r="D56" s="668" t="s">
        <v>305</v>
      </c>
      <c r="E56" s="647">
        <v>11023</v>
      </c>
      <c r="F56" s="647">
        <v>11023</v>
      </c>
      <c r="G56" s="647">
        <v>0</v>
      </c>
      <c r="H56" s="647">
        <v>11023</v>
      </c>
      <c r="I56" s="647">
        <v>10863.106558150001</v>
      </c>
      <c r="J56" s="649">
        <v>0.98549456211104058</v>
      </c>
      <c r="K56" s="647">
        <v>7334.2929121500001</v>
      </c>
      <c r="L56" s="647">
        <v>159.89344185000004</v>
      </c>
      <c r="M56" s="647">
        <v>3528.8136460000001</v>
      </c>
      <c r="N56" s="649">
        <v>0.32013187390002723</v>
      </c>
      <c r="O56" s="647">
        <v>3526.1987039999999</v>
      </c>
      <c r="P56" s="649">
        <v>0.31989464791798966</v>
      </c>
      <c r="Q56" s="822" t="e">
        <v>#REF!</v>
      </c>
    </row>
    <row r="57" spans="1:19" s="792" customFormat="1" ht="59.25" customHeight="1" x14ac:dyDescent="0.25">
      <c r="A57" s="1027"/>
      <c r="B57" s="896" t="s">
        <v>336</v>
      </c>
      <c r="C57" s="789" t="s">
        <v>337</v>
      </c>
      <c r="D57" s="789" t="s">
        <v>337</v>
      </c>
      <c r="E57" s="790">
        <v>4265.0564469999999</v>
      </c>
      <c r="F57" s="790">
        <v>4265.0564469999999</v>
      </c>
      <c r="G57" s="791">
        <v>0</v>
      </c>
      <c r="H57" s="791">
        <v>4265.0564469999999</v>
      </c>
      <c r="I57" s="791">
        <v>4262.6323117399997</v>
      </c>
      <c r="J57" s="631">
        <v>0.99943162879785441</v>
      </c>
      <c r="K57" s="791">
        <v>2055.5678095299995</v>
      </c>
      <c r="L57" s="790">
        <v>2.4241352600001846</v>
      </c>
      <c r="M57" s="632">
        <v>2207.0645022100002</v>
      </c>
      <c r="N57" s="631">
        <v>0.51747603569524347</v>
      </c>
      <c r="O57" s="628">
        <v>1566.8467398900002</v>
      </c>
      <c r="P57" s="631">
        <v>0.3673683477254106</v>
      </c>
      <c r="Q57" s="827" t="e">
        <v>#REF!</v>
      </c>
      <c r="R57" s="853"/>
      <c r="S57" s="853"/>
    </row>
    <row r="58" spans="1:19" ht="35.25" customHeight="1" x14ac:dyDescent="0.25">
      <c r="A58" s="1027"/>
      <c r="B58" s="995" t="s">
        <v>167</v>
      </c>
      <c r="C58" s="995"/>
      <c r="D58" s="668" t="s">
        <v>167</v>
      </c>
      <c r="E58" s="647">
        <v>4265.0564469999999</v>
      </c>
      <c r="F58" s="647">
        <v>4265.0564469999999</v>
      </c>
      <c r="G58" s="647">
        <v>0</v>
      </c>
      <c r="H58" s="647">
        <v>4265.0564469999999</v>
      </c>
      <c r="I58" s="647">
        <v>4262.6323117399997</v>
      </c>
      <c r="J58" s="649">
        <v>0.99943162879785441</v>
      </c>
      <c r="K58" s="647">
        <v>2055.5678095299995</v>
      </c>
      <c r="L58" s="647">
        <v>2.4241352600001846</v>
      </c>
      <c r="M58" s="647">
        <v>2207.0645022100002</v>
      </c>
      <c r="N58" s="649">
        <v>0.51747603569524347</v>
      </c>
      <c r="O58" s="647">
        <v>1566.8467398900002</v>
      </c>
      <c r="P58" s="649">
        <v>0.3673683477254106</v>
      </c>
      <c r="Q58" s="822" t="e">
        <v>#REF!</v>
      </c>
    </row>
    <row r="59" spans="1:19" s="235" customFormat="1" ht="45" x14ac:dyDescent="0.25">
      <c r="A59" s="1027"/>
      <c r="B59" s="896" t="s">
        <v>112</v>
      </c>
      <c r="C59" s="789" t="s">
        <v>35</v>
      </c>
      <c r="D59" s="789" t="s">
        <v>35</v>
      </c>
      <c r="E59" s="790">
        <v>71777</v>
      </c>
      <c r="F59" s="790">
        <v>71777</v>
      </c>
      <c r="G59" s="630">
        <v>0</v>
      </c>
      <c r="H59" s="630">
        <v>71777</v>
      </c>
      <c r="I59" s="630">
        <v>54300.236864050006</v>
      </c>
      <c r="J59" s="633">
        <v>0.75651304546094167</v>
      </c>
      <c r="K59" s="630">
        <v>24434.015384220005</v>
      </c>
      <c r="L59" s="632">
        <v>17476.763135949994</v>
      </c>
      <c r="M59" s="632">
        <v>29866.221479830001</v>
      </c>
      <c r="N59" s="633">
        <v>0.41609737770915478</v>
      </c>
      <c r="O59" s="632">
        <v>9623.7634159999998</v>
      </c>
      <c r="P59" s="633">
        <v>0.13407865215876952</v>
      </c>
      <c r="Q59" s="811" t="e">
        <v>#REF!</v>
      </c>
      <c r="R59" s="871"/>
      <c r="S59" s="871"/>
    </row>
    <row r="60" spans="1:19" ht="19.5" x14ac:dyDescent="0.25">
      <c r="A60" s="1027"/>
      <c r="B60" s="995" t="s">
        <v>47</v>
      </c>
      <c r="C60" s="995"/>
      <c r="D60" s="668" t="s">
        <v>47</v>
      </c>
      <c r="E60" s="647">
        <v>71777</v>
      </c>
      <c r="F60" s="647">
        <v>71777</v>
      </c>
      <c r="G60" s="647">
        <v>0</v>
      </c>
      <c r="H60" s="647">
        <v>71777</v>
      </c>
      <c r="I60" s="647">
        <v>54300.236864050006</v>
      </c>
      <c r="J60" s="649">
        <v>0.75651304546094167</v>
      </c>
      <c r="K60" s="648">
        <v>24434.015384220005</v>
      </c>
      <c r="L60" s="648">
        <v>17476.763135949994</v>
      </c>
      <c r="M60" s="648">
        <v>29866.221479830001</v>
      </c>
      <c r="N60" s="649">
        <v>0.41609737770915478</v>
      </c>
      <c r="O60" s="647">
        <v>9623.7634159999998</v>
      </c>
      <c r="P60" s="649">
        <v>0.13407865215876952</v>
      </c>
      <c r="Q60" s="822" t="e">
        <v>#REF!</v>
      </c>
    </row>
    <row r="61" spans="1:19" s="235" customFormat="1" ht="27" customHeight="1" x14ac:dyDescent="0.25">
      <c r="A61" s="1027"/>
      <c r="B61" s="896" t="s">
        <v>143</v>
      </c>
      <c r="C61" s="789" t="s">
        <v>144</v>
      </c>
      <c r="D61" s="789" t="s">
        <v>144</v>
      </c>
      <c r="E61" s="790">
        <v>98</v>
      </c>
      <c r="F61" s="790">
        <v>98</v>
      </c>
      <c r="G61" s="630">
        <v>0</v>
      </c>
      <c r="H61" s="630">
        <v>98</v>
      </c>
      <c r="I61" s="666">
        <v>0</v>
      </c>
      <c r="J61" s="633">
        <v>0</v>
      </c>
      <c r="K61" s="630">
        <v>0</v>
      </c>
      <c r="L61" s="632">
        <v>98</v>
      </c>
      <c r="M61" s="632">
        <v>0</v>
      </c>
      <c r="N61" s="633">
        <v>0</v>
      </c>
      <c r="O61" s="632">
        <v>0</v>
      </c>
      <c r="P61" s="633">
        <v>0</v>
      </c>
      <c r="Q61" s="811" t="e">
        <v>#REF!</v>
      </c>
      <c r="R61" s="851"/>
      <c r="S61" s="851"/>
    </row>
    <row r="62" spans="1:19" ht="19.5" x14ac:dyDescent="0.25">
      <c r="A62" s="1027"/>
      <c r="B62" s="995" t="s">
        <v>500</v>
      </c>
      <c r="C62" s="995"/>
      <c r="D62" s="669"/>
      <c r="E62" s="647">
        <v>98</v>
      </c>
      <c r="F62" s="648">
        <v>98</v>
      </c>
      <c r="G62" s="648">
        <v>0</v>
      </c>
      <c r="H62" s="648">
        <v>98</v>
      </c>
      <c r="I62" s="648">
        <v>0</v>
      </c>
      <c r="J62" s="649">
        <v>0</v>
      </c>
      <c r="K62" s="648">
        <v>0</v>
      </c>
      <c r="L62" s="647">
        <v>98</v>
      </c>
      <c r="M62" s="647">
        <v>0</v>
      </c>
      <c r="N62" s="649">
        <v>0</v>
      </c>
      <c r="O62" s="647">
        <v>0</v>
      </c>
      <c r="P62" s="649">
        <v>0</v>
      </c>
      <c r="Q62" s="822" t="e">
        <v>#REF!</v>
      </c>
    </row>
    <row r="63" spans="1:19" ht="90" x14ac:dyDescent="0.25">
      <c r="A63" s="1027"/>
      <c r="B63" s="896" t="s">
        <v>474</v>
      </c>
      <c r="C63" s="789" t="s">
        <v>546</v>
      </c>
      <c r="D63" s="789" t="s">
        <v>483</v>
      </c>
      <c r="E63" s="790">
        <v>2000</v>
      </c>
      <c r="F63" s="790">
        <v>2000</v>
      </c>
      <c r="G63" s="630">
        <v>0</v>
      </c>
      <c r="H63" s="630">
        <v>2000</v>
      </c>
      <c r="I63" s="666">
        <v>978.28499999999997</v>
      </c>
      <c r="J63" s="633">
        <v>0.48914249999999998</v>
      </c>
      <c r="K63" s="630">
        <v>693</v>
      </c>
      <c r="L63" s="632">
        <v>1021.715</v>
      </c>
      <c r="M63" s="632">
        <v>285.28500000000003</v>
      </c>
      <c r="N63" s="633">
        <v>0.14264250000000001</v>
      </c>
      <c r="O63" s="632">
        <v>77.246399999999994</v>
      </c>
      <c r="P63" s="633">
        <v>3.8623199999999996E-2</v>
      </c>
      <c r="Q63" s="618" t="e">
        <v>#REF!</v>
      </c>
    </row>
    <row r="64" spans="1:19" ht="20.25" thickBot="1" x14ac:dyDescent="0.3">
      <c r="A64" s="1027"/>
      <c r="B64" s="966" t="s">
        <v>81</v>
      </c>
      <c r="C64" s="966"/>
      <c r="D64" s="670" t="s">
        <v>81</v>
      </c>
      <c r="E64" s="654">
        <v>2000</v>
      </c>
      <c r="F64" s="657">
        <v>2000</v>
      </c>
      <c r="G64" s="657">
        <v>0</v>
      </c>
      <c r="H64" s="657">
        <v>2000</v>
      </c>
      <c r="I64" s="657">
        <v>978.28499999999997</v>
      </c>
      <c r="J64" s="653">
        <v>0.48914249999999998</v>
      </c>
      <c r="K64" s="657">
        <v>693</v>
      </c>
      <c r="L64" s="657">
        <v>1021.715</v>
      </c>
      <c r="M64" s="654">
        <v>285.28500000000003</v>
      </c>
      <c r="N64" s="653">
        <v>0.14264250000000001</v>
      </c>
      <c r="O64" s="654">
        <v>77.246399999999994</v>
      </c>
      <c r="P64" s="653">
        <v>3.8623199999999996E-2</v>
      </c>
      <c r="Q64" s="829" t="e">
        <v>#REF!</v>
      </c>
    </row>
    <row r="65" spans="1:19" ht="27" customHeight="1" thickBot="1" x14ac:dyDescent="0.3">
      <c r="A65" s="1040"/>
      <c r="B65" s="951" t="s">
        <v>69</v>
      </c>
      <c r="C65" s="949"/>
      <c r="D65" s="950"/>
      <c r="E65" s="671">
        <v>89163.056446999995</v>
      </c>
      <c r="F65" s="672">
        <v>89163.056446999995</v>
      </c>
      <c r="G65" s="672">
        <v>0</v>
      </c>
      <c r="H65" s="672">
        <v>89163.056446999995</v>
      </c>
      <c r="I65" s="672">
        <v>70404.260733940013</v>
      </c>
      <c r="J65" s="673">
        <v>0.78961246439313659</v>
      </c>
      <c r="K65" s="672">
        <v>34516.876105900003</v>
      </c>
      <c r="L65" s="671">
        <v>18758.795713059993</v>
      </c>
      <c r="M65" s="671">
        <v>35887.384628040003</v>
      </c>
      <c r="N65" s="673">
        <v>0.40249163788336556</v>
      </c>
      <c r="O65" s="671">
        <v>14794.055259890001</v>
      </c>
      <c r="P65" s="673">
        <v>0.1659213563263596</v>
      </c>
      <c r="Q65" s="820" t="e">
        <v>#REF!</v>
      </c>
    </row>
    <row r="66" spans="1:19" ht="21.75" customHeight="1" thickBot="1" x14ac:dyDescent="0.3">
      <c r="A66" s="983" t="s">
        <v>549</v>
      </c>
      <c r="B66" s="983"/>
      <c r="C66" s="983"/>
      <c r="D66" s="983"/>
      <c r="E66" s="983"/>
      <c r="F66" s="983"/>
      <c r="G66" s="983"/>
      <c r="H66" s="983"/>
      <c r="I66" s="983"/>
      <c r="J66" s="983"/>
      <c r="K66" s="983"/>
      <c r="L66" s="983"/>
      <c r="M66" s="983"/>
      <c r="N66" s="983"/>
      <c r="O66" s="983"/>
      <c r="P66" s="983"/>
    </row>
    <row r="67" spans="1:19" s="241" customFormat="1" ht="47.25" customHeight="1" thickBot="1" x14ac:dyDescent="0.3">
      <c r="A67" s="501" t="s">
        <v>6</v>
      </c>
      <c r="B67" s="518" t="s">
        <v>7</v>
      </c>
      <c r="C67" s="500" t="s">
        <v>517</v>
      </c>
      <c r="D67" s="502" t="s">
        <v>475</v>
      </c>
      <c r="E67" s="517" t="s">
        <v>93</v>
      </c>
      <c r="F67" s="502" t="s">
        <v>170</v>
      </c>
      <c r="G67" s="502" t="s">
        <v>515</v>
      </c>
      <c r="H67" s="502" t="s">
        <v>516</v>
      </c>
      <c r="I67" s="502" t="s">
        <v>24</v>
      </c>
      <c r="J67" s="503" t="s">
        <v>362</v>
      </c>
      <c r="K67" s="502" t="s">
        <v>174</v>
      </c>
      <c r="L67" s="502" t="s">
        <v>172</v>
      </c>
      <c r="M67" s="502" t="s">
        <v>25</v>
      </c>
      <c r="N67" s="502" t="s">
        <v>43</v>
      </c>
      <c r="O67" s="502" t="s">
        <v>79</v>
      </c>
      <c r="P67" s="519" t="s">
        <v>294</v>
      </c>
      <c r="Q67" s="815" t="s">
        <v>28</v>
      </c>
      <c r="R67" s="852"/>
      <c r="S67" s="852"/>
    </row>
    <row r="68" spans="1:19" ht="102" customHeight="1" x14ac:dyDescent="0.25">
      <c r="A68" s="1033" t="s">
        <v>323</v>
      </c>
      <c r="B68" s="765" t="s">
        <v>140</v>
      </c>
      <c r="C68" s="551" t="s">
        <v>83</v>
      </c>
      <c r="D68" s="898" t="s">
        <v>83</v>
      </c>
      <c r="E68" s="674">
        <v>1884</v>
      </c>
      <c r="F68" s="674">
        <v>1884</v>
      </c>
      <c r="G68" s="674">
        <v>0</v>
      </c>
      <c r="H68" s="674">
        <v>1884</v>
      </c>
      <c r="I68" s="645">
        <v>1745.7983899999999</v>
      </c>
      <c r="J68" s="631">
        <v>0.92664458067940547</v>
      </c>
      <c r="K68" s="629">
        <v>75.964250999999877</v>
      </c>
      <c r="L68" s="674">
        <v>138.20161000000007</v>
      </c>
      <c r="M68" s="674">
        <v>1669.8341390000001</v>
      </c>
      <c r="N68" s="631">
        <v>0.88632385297239913</v>
      </c>
      <c r="O68" s="674">
        <v>581.80090800000005</v>
      </c>
      <c r="P68" s="631">
        <v>0.30881152229299363</v>
      </c>
      <c r="Q68" s="830" t="e">
        <v>#REF!</v>
      </c>
    </row>
    <row r="69" spans="1:19" ht="23.25" customHeight="1" x14ac:dyDescent="0.25">
      <c r="A69" s="1034"/>
      <c r="B69" s="956" t="s">
        <v>47</v>
      </c>
      <c r="C69" s="957"/>
      <c r="D69" s="668" t="s">
        <v>47</v>
      </c>
      <c r="E69" s="647">
        <v>1884</v>
      </c>
      <c r="F69" s="648">
        <v>1884</v>
      </c>
      <c r="G69" s="648">
        <v>0</v>
      </c>
      <c r="H69" s="648">
        <v>1884</v>
      </c>
      <c r="I69" s="648">
        <v>1745.7983899999999</v>
      </c>
      <c r="J69" s="649">
        <v>0.92664458067940547</v>
      </c>
      <c r="K69" s="648">
        <v>75.964250999999877</v>
      </c>
      <c r="L69" s="647">
        <v>138.20161000000007</v>
      </c>
      <c r="M69" s="647">
        <v>1669.8341390000001</v>
      </c>
      <c r="N69" s="649">
        <v>0.88632385297239913</v>
      </c>
      <c r="O69" s="647">
        <v>581.80090800000005</v>
      </c>
      <c r="P69" s="649">
        <v>0.30881152229299363</v>
      </c>
      <c r="Q69" s="822" t="e">
        <v>#REF!</v>
      </c>
    </row>
    <row r="70" spans="1:19" ht="103.5" customHeight="1" x14ac:dyDescent="0.25">
      <c r="A70" s="1034"/>
      <c r="B70" s="766" t="s">
        <v>454</v>
      </c>
      <c r="C70" s="552" t="s">
        <v>452</v>
      </c>
      <c r="D70" s="505" t="s">
        <v>484</v>
      </c>
      <c r="E70" s="790">
        <v>1500</v>
      </c>
      <c r="F70" s="790">
        <v>1500</v>
      </c>
      <c r="G70" s="790">
        <v>0</v>
      </c>
      <c r="H70" s="790">
        <v>1500</v>
      </c>
      <c r="I70" s="791">
        <v>948.45523300000002</v>
      </c>
      <c r="J70" s="631">
        <v>0.63230348866666664</v>
      </c>
      <c r="K70" s="629">
        <v>100</v>
      </c>
      <c r="L70" s="628">
        <v>551.54476699999998</v>
      </c>
      <c r="M70" s="628">
        <v>848.45523300000002</v>
      </c>
      <c r="N70" s="631">
        <v>0.56563682199999998</v>
      </c>
      <c r="O70" s="628">
        <v>250.77673100000001</v>
      </c>
      <c r="P70" s="631">
        <v>0.16718448733333335</v>
      </c>
      <c r="Q70" s="618" t="e">
        <v>#REF!</v>
      </c>
    </row>
    <row r="71" spans="1:19" ht="27.75" customHeight="1" thickBot="1" x14ac:dyDescent="0.3">
      <c r="A71" s="1034"/>
      <c r="B71" s="963" t="s">
        <v>81</v>
      </c>
      <c r="C71" s="964"/>
      <c r="D71" s="670" t="s">
        <v>81</v>
      </c>
      <c r="E71" s="654">
        <v>1500</v>
      </c>
      <c r="F71" s="657">
        <v>1500</v>
      </c>
      <c r="G71" s="657">
        <v>0</v>
      </c>
      <c r="H71" s="657">
        <v>1500</v>
      </c>
      <c r="I71" s="657">
        <v>948.45523300000002</v>
      </c>
      <c r="J71" s="653">
        <v>0.63230348866666664</v>
      </c>
      <c r="K71" s="657">
        <v>100</v>
      </c>
      <c r="L71" s="654">
        <v>551.54476699999998</v>
      </c>
      <c r="M71" s="654">
        <v>848.45523300000002</v>
      </c>
      <c r="N71" s="653">
        <v>0.56563682199999998</v>
      </c>
      <c r="O71" s="654">
        <v>250.77673100000001</v>
      </c>
      <c r="P71" s="653">
        <v>0.16718448733333335</v>
      </c>
      <c r="Q71" s="824" t="e">
        <v>#REF!</v>
      </c>
    </row>
    <row r="72" spans="1:19" ht="35.25" customHeight="1" thickBot="1" x14ac:dyDescent="0.3">
      <c r="A72" s="1035"/>
      <c r="B72" s="946" t="s">
        <v>69</v>
      </c>
      <c r="C72" s="947"/>
      <c r="D72" s="948"/>
      <c r="E72" s="655">
        <v>3384</v>
      </c>
      <c r="F72" s="656">
        <v>3384</v>
      </c>
      <c r="G72" s="656">
        <v>0</v>
      </c>
      <c r="H72" s="656">
        <v>3384</v>
      </c>
      <c r="I72" s="656">
        <v>2694.2536230000001</v>
      </c>
      <c r="J72" s="581">
        <v>0.79617423847517732</v>
      </c>
      <c r="K72" s="656">
        <v>175.96425099999988</v>
      </c>
      <c r="L72" s="655">
        <v>689.74637699999994</v>
      </c>
      <c r="M72" s="655">
        <v>2518.2893720000002</v>
      </c>
      <c r="N72" s="581">
        <v>0.74417534633569749</v>
      </c>
      <c r="O72" s="655">
        <v>832.57763900000009</v>
      </c>
      <c r="P72" s="581">
        <v>0.24603358126477545</v>
      </c>
      <c r="Q72" s="820" t="e">
        <v>#REF!</v>
      </c>
    </row>
    <row r="73" spans="1:19" ht="21.75" customHeight="1" thickBot="1" x14ac:dyDescent="0.3">
      <c r="A73" s="983" t="s">
        <v>549</v>
      </c>
      <c r="B73" s="983"/>
      <c r="C73" s="983"/>
      <c r="D73" s="983"/>
      <c r="E73" s="983"/>
      <c r="F73" s="983"/>
      <c r="G73" s="983"/>
      <c r="H73" s="983"/>
      <c r="I73" s="983"/>
      <c r="J73" s="983"/>
      <c r="K73" s="983"/>
      <c r="L73" s="983"/>
      <c r="M73" s="983"/>
      <c r="N73" s="983"/>
      <c r="O73" s="983"/>
      <c r="P73" s="983"/>
    </row>
    <row r="74" spans="1:19" ht="68.25" customHeight="1" thickBot="1" x14ac:dyDescent="0.3">
      <c r="A74" s="501" t="s">
        <v>6</v>
      </c>
      <c r="B74" s="518" t="s">
        <v>7</v>
      </c>
      <c r="C74" s="500" t="s">
        <v>517</v>
      </c>
      <c r="D74" s="502" t="s">
        <v>475</v>
      </c>
      <c r="E74" s="517" t="s">
        <v>93</v>
      </c>
      <c r="F74" s="502" t="s">
        <v>170</v>
      </c>
      <c r="G74" s="502" t="s">
        <v>515</v>
      </c>
      <c r="H74" s="502" t="s">
        <v>516</v>
      </c>
      <c r="I74" s="502" t="s">
        <v>24</v>
      </c>
      <c r="J74" s="503" t="s">
        <v>362</v>
      </c>
      <c r="K74" s="502" t="s">
        <v>174</v>
      </c>
      <c r="L74" s="502" t="s">
        <v>172</v>
      </c>
      <c r="M74" s="502" t="s">
        <v>25</v>
      </c>
      <c r="N74" s="502" t="s">
        <v>43</v>
      </c>
      <c r="O74" s="502" t="s">
        <v>79</v>
      </c>
      <c r="P74" s="519" t="s">
        <v>294</v>
      </c>
      <c r="Q74" s="815" t="s">
        <v>28</v>
      </c>
    </row>
    <row r="75" spans="1:19" ht="42.75" customHeight="1" x14ac:dyDescent="0.25">
      <c r="A75" s="1033" t="s">
        <v>396</v>
      </c>
      <c r="B75" s="767" t="s">
        <v>366</v>
      </c>
      <c r="C75" s="553" t="s">
        <v>33</v>
      </c>
      <c r="D75" s="899" t="s">
        <v>33</v>
      </c>
      <c r="E75" s="676">
        <v>8822.518</v>
      </c>
      <c r="F75" s="677">
        <v>8822.518</v>
      </c>
      <c r="G75" s="677">
        <v>0</v>
      </c>
      <c r="H75" s="677">
        <v>8822.518</v>
      </c>
      <c r="I75" s="678">
        <v>6898.7758679999997</v>
      </c>
      <c r="J75" s="679">
        <v>0.78195089746487334</v>
      </c>
      <c r="K75" s="677">
        <v>1406.0468849999997</v>
      </c>
      <c r="L75" s="676">
        <v>1923.7421320000003</v>
      </c>
      <c r="M75" s="676">
        <v>5492.728983</v>
      </c>
      <c r="N75" s="680">
        <v>0.6225806490845357</v>
      </c>
      <c r="O75" s="676">
        <v>1549.6996200000001</v>
      </c>
      <c r="P75" s="637">
        <v>0.17565275809015068</v>
      </c>
      <c r="Q75" s="831" t="e">
        <v>#REF!</v>
      </c>
    </row>
    <row r="76" spans="1:19" ht="24.75" customHeight="1" x14ac:dyDescent="0.25">
      <c r="A76" s="1034"/>
      <c r="B76" s="956" t="s">
        <v>47</v>
      </c>
      <c r="C76" s="957"/>
      <c r="D76" s="668" t="s">
        <v>47</v>
      </c>
      <c r="E76" s="647">
        <v>8822.518</v>
      </c>
      <c r="F76" s="648">
        <v>8822.518</v>
      </c>
      <c r="G76" s="648">
        <v>0</v>
      </c>
      <c r="H76" s="648">
        <v>8822.518</v>
      </c>
      <c r="I76" s="648">
        <v>6898.7758679999997</v>
      </c>
      <c r="J76" s="649">
        <v>0.78195089746487334</v>
      </c>
      <c r="K76" s="648">
        <v>1406.0468849999997</v>
      </c>
      <c r="L76" s="647">
        <v>1923.7421320000003</v>
      </c>
      <c r="M76" s="647">
        <v>5492.728983</v>
      </c>
      <c r="N76" s="649">
        <v>0.6225806490845357</v>
      </c>
      <c r="O76" s="647">
        <v>1549.6996200000001</v>
      </c>
      <c r="P76" s="649">
        <v>0.17565275809015068</v>
      </c>
      <c r="Q76" s="822" t="e">
        <v>#REF!</v>
      </c>
    </row>
    <row r="77" spans="1:19" ht="108.75" customHeight="1" x14ac:dyDescent="0.25">
      <c r="A77" s="1034"/>
      <c r="B77" s="768" t="s">
        <v>438</v>
      </c>
      <c r="C77" s="738" t="s">
        <v>426</v>
      </c>
      <c r="D77" s="547" t="s">
        <v>485</v>
      </c>
      <c r="E77" s="790">
        <v>7000</v>
      </c>
      <c r="F77" s="790">
        <v>7000</v>
      </c>
      <c r="G77" s="632">
        <v>0</v>
      </c>
      <c r="H77" s="629">
        <v>7000</v>
      </c>
      <c r="I77" s="630">
        <v>6821.50126</v>
      </c>
      <c r="J77" s="631">
        <v>0.97450018000000005</v>
      </c>
      <c r="K77" s="629">
        <v>0</v>
      </c>
      <c r="L77" s="629">
        <v>178.49874</v>
      </c>
      <c r="M77" s="628">
        <v>6821.50126</v>
      </c>
      <c r="N77" s="631">
        <v>0.97450018000000005</v>
      </c>
      <c r="O77" s="628">
        <v>742.83939899999996</v>
      </c>
      <c r="P77" s="631">
        <v>0.10611991414285714</v>
      </c>
      <c r="Q77" s="618" t="e">
        <v>#REF!</v>
      </c>
    </row>
    <row r="78" spans="1:19" ht="105.75" customHeight="1" x14ac:dyDescent="0.25">
      <c r="A78" s="1034"/>
      <c r="B78" s="768" t="s">
        <v>439</v>
      </c>
      <c r="C78" s="738" t="s">
        <v>441</v>
      </c>
      <c r="D78" s="547" t="s">
        <v>485</v>
      </c>
      <c r="E78" s="790">
        <v>7000</v>
      </c>
      <c r="F78" s="790">
        <v>7000</v>
      </c>
      <c r="G78" s="632">
        <v>0</v>
      </c>
      <c r="H78" s="629">
        <v>7000</v>
      </c>
      <c r="I78" s="630">
        <v>6746.2284689999997</v>
      </c>
      <c r="J78" s="631">
        <v>0.96374692414285712</v>
      </c>
      <c r="K78" s="629">
        <v>463.61362099999951</v>
      </c>
      <c r="L78" s="629">
        <v>253.77153100000032</v>
      </c>
      <c r="M78" s="628">
        <v>6282.6148480000002</v>
      </c>
      <c r="N78" s="631">
        <v>0.89751640685714285</v>
      </c>
      <c r="O78" s="628">
        <v>2309.9771901999998</v>
      </c>
      <c r="P78" s="631">
        <v>0.32999674145714281</v>
      </c>
      <c r="Q78" s="618" t="e">
        <v>#REF!</v>
      </c>
    </row>
    <row r="79" spans="1:19" ht="27" customHeight="1" thickBot="1" x14ac:dyDescent="0.3">
      <c r="A79" s="1034"/>
      <c r="B79" s="1037" t="s">
        <v>81</v>
      </c>
      <c r="C79" s="1038"/>
      <c r="D79" s="668" t="s">
        <v>81</v>
      </c>
      <c r="E79" s="654">
        <v>14000</v>
      </c>
      <c r="F79" s="654">
        <v>14000</v>
      </c>
      <c r="G79" s="654">
        <v>0</v>
      </c>
      <c r="H79" s="654">
        <v>14000</v>
      </c>
      <c r="I79" s="654">
        <v>13567.729728999999</v>
      </c>
      <c r="J79" s="654">
        <v>1.9382471041428571</v>
      </c>
      <c r="K79" s="654">
        <v>463.61362099999951</v>
      </c>
      <c r="L79" s="654">
        <v>432.27027100000032</v>
      </c>
      <c r="M79" s="654">
        <v>13104.116108</v>
      </c>
      <c r="N79" s="653">
        <v>1.8720165868571428</v>
      </c>
      <c r="O79" s="654">
        <v>3052.8165891999997</v>
      </c>
      <c r="P79" s="653">
        <v>0.43611665559999996</v>
      </c>
      <c r="Q79" s="824" t="e">
        <v>#REF!</v>
      </c>
    </row>
    <row r="80" spans="1:19" ht="37.5" customHeight="1" thickBot="1" x14ac:dyDescent="0.3">
      <c r="A80" s="1035"/>
      <c r="B80" s="946" t="s">
        <v>69</v>
      </c>
      <c r="C80" s="947"/>
      <c r="D80" s="955"/>
      <c r="E80" s="681">
        <v>22822.518</v>
      </c>
      <c r="F80" s="656">
        <v>22822.518</v>
      </c>
      <c r="G80" s="656">
        <v>0</v>
      </c>
      <c r="H80" s="656">
        <v>22822.518</v>
      </c>
      <c r="I80" s="656">
        <v>20466.505596999999</v>
      </c>
      <c r="J80" s="581">
        <v>0.8967680777817767</v>
      </c>
      <c r="K80" s="656">
        <v>1869.6605059999993</v>
      </c>
      <c r="L80" s="655">
        <v>2356.0124030000006</v>
      </c>
      <c r="M80" s="655">
        <v>18596.845090999999</v>
      </c>
      <c r="N80" s="581">
        <v>0.81484633251247729</v>
      </c>
      <c r="O80" s="655">
        <v>4602.5162092</v>
      </c>
      <c r="P80" s="581">
        <v>0.20166557472755636</v>
      </c>
      <c r="Q80" s="820" t="e">
        <v>#REF!</v>
      </c>
    </row>
    <row r="81" spans="1:61" ht="18" customHeight="1" thickBot="1" x14ac:dyDescent="0.3">
      <c r="A81" s="983" t="s">
        <v>549</v>
      </c>
      <c r="B81" s="983"/>
      <c r="C81" s="983"/>
      <c r="D81" s="983"/>
      <c r="E81" s="983"/>
      <c r="F81" s="983"/>
      <c r="G81" s="983"/>
      <c r="H81" s="983"/>
      <c r="I81" s="983"/>
      <c r="J81" s="983"/>
      <c r="K81" s="983"/>
      <c r="L81" s="983"/>
      <c r="M81" s="983"/>
      <c r="N81" s="983"/>
      <c r="O81" s="983"/>
      <c r="P81" s="983"/>
    </row>
    <row r="82" spans="1:61" s="241" customFormat="1" ht="68.25" customHeight="1" thickBot="1" x14ac:dyDescent="0.3">
      <c r="A82" s="501" t="s">
        <v>6</v>
      </c>
      <c r="B82" s="518" t="s">
        <v>7</v>
      </c>
      <c r="C82" s="500" t="s">
        <v>517</v>
      </c>
      <c r="D82" s="502" t="s">
        <v>475</v>
      </c>
      <c r="E82" s="517" t="s">
        <v>93</v>
      </c>
      <c r="F82" s="502" t="s">
        <v>170</v>
      </c>
      <c r="G82" s="502" t="s">
        <v>515</v>
      </c>
      <c r="H82" s="502" t="s">
        <v>516</v>
      </c>
      <c r="I82" s="502" t="s">
        <v>24</v>
      </c>
      <c r="J82" s="503" t="s">
        <v>362</v>
      </c>
      <c r="K82" s="502" t="s">
        <v>174</v>
      </c>
      <c r="L82" s="502" t="s">
        <v>172</v>
      </c>
      <c r="M82" s="502" t="s">
        <v>25</v>
      </c>
      <c r="N82" s="502" t="s">
        <v>43</v>
      </c>
      <c r="O82" s="502" t="s">
        <v>79</v>
      </c>
      <c r="P82" s="519" t="s">
        <v>294</v>
      </c>
      <c r="Q82" s="815" t="s">
        <v>28</v>
      </c>
      <c r="R82" s="852"/>
      <c r="S82" s="852"/>
    </row>
    <row r="83" spans="1:61" s="235" customFormat="1" ht="45" x14ac:dyDescent="0.25">
      <c r="A83" s="980" t="s">
        <v>397</v>
      </c>
      <c r="B83" s="872" t="s">
        <v>111</v>
      </c>
      <c r="C83" s="740" t="s">
        <v>39</v>
      </c>
      <c r="D83" s="328" t="s">
        <v>39</v>
      </c>
      <c r="E83" s="632">
        <v>7607</v>
      </c>
      <c r="F83" s="632">
        <v>7607</v>
      </c>
      <c r="G83" s="632">
        <v>0</v>
      </c>
      <c r="H83" s="630">
        <v>7607</v>
      </c>
      <c r="I83" s="630">
        <v>220</v>
      </c>
      <c r="J83" s="633">
        <v>2.8920730905744711E-2</v>
      </c>
      <c r="K83" s="630">
        <v>0</v>
      </c>
      <c r="L83" s="632">
        <v>7387</v>
      </c>
      <c r="M83" s="632">
        <v>220</v>
      </c>
      <c r="N83" s="631">
        <v>2.8920730905744711E-2</v>
      </c>
      <c r="O83" s="632">
        <v>0</v>
      </c>
      <c r="P83" s="631">
        <v>0</v>
      </c>
      <c r="Q83" s="811" t="e">
        <v>#REF!</v>
      </c>
      <c r="R83" s="851"/>
      <c r="S83" s="851"/>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row>
    <row r="84" spans="1:61" ht="30" x14ac:dyDescent="0.25">
      <c r="A84" s="998"/>
      <c r="B84" s="774" t="s">
        <v>113</v>
      </c>
      <c r="C84" s="741" t="s">
        <v>342</v>
      </c>
      <c r="D84" s="328" t="s">
        <v>342</v>
      </c>
      <c r="E84" s="628">
        <v>15474</v>
      </c>
      <c r="F84" s="628">
        <v>14917</v>
      </c>
      <c r="G84" s="628">
        <v>0</v>
      </c>
      <c r="H84" s="629">
        <v>14917</v>
      </c>
      <c r="I84" s="630">
        <v>10222.901548</v>
      </c>
      <c r="J84" s="631">
        <v>0.68531886760072402</v>
      </c>
      <c r="K84" s="629">
        <v>1311.7725009999995</v>
      </c>
      <c r="L84" s="628">
        <v>4694.0984520000002</v>
      </c>
      <c r="M84" s="628">
        <v>8911.1290470000004</v>
      </c>
      <c r="N84" s="631">
        <v>0.59738077676476509</v>
      </c>
      <c r="O84" s="628">
        <v>4350.327072</v>
      </c>
      <c r="P84" s="631">
        <v>0.29163552135147819</v>
      </c>
      <c r="Q84" s="828" t="e">
        <v>#REF!</v>
      </c>
    </row>
    <row r="85" spans="1:61" ht="30" x14ac:dyDescent="0.25">
      <c r="A85" s="999"/>
      <c r="B85" s="774" t="s">
        <v>114</v>
      </c>
      <c r="C85" s="741" t="s">
        <v>309</v>
      </c>
      <c r="D85" s="328" t="s">
        <v>309</v>
      </c>
      <c r="E85" s="628">
        <v>2926</v>
      </c>
      <c r="F85" s="628">
        <v>2926</v>
      </c>
      <c r="G85" s="628">
        <v>0</v>
      </c>
      <c r="H85" s="629">
        <v>2926</v>
      </c>
      <c r="I85" s="630">
        <v>2022.0301899999999</v>
      </c>
      <c r="J85" s="631">
        <v>0.69105611414900892</v>
      </c>
      <c r="K85" s="629">
        <v>588.15655399999991</v>
      </c>
      <c r="L85" s="628">
        <v>903.96981000000005</v>
      </c>
      <c r="M85" s="628">
        <v>1433.873636</v>
      </c>
      <c r="N85" s="631">
        <v>0.49004567190704035</v>
      </c>
      <c r="O85" s="628">
        <v>476.71222929000004</v>
      </c>
      <c r="P85" s="631">
        <v>0.1629228398120301</v>
      </c>
      <c r="Q85" s="828" t="e">
        <v>#REF!</v>
      </c>
    </row>
    <row r="86" spans="1:61" ht="19.5" x14ac:dyDescent="0.25">
      <c r="A86" s="999"/>
      <c r="B86" s="960" t="s">
        <v>47</v>
      </c>
      <c r="C86" s="957"/>
      <c r="D86" s="668" t="s">
        <v>47</v>
      </c>
      <c r="E86" s="647">
        <v>26007</v>
      </c>
      <c r="F86" s="647">
        <v>25450</v>
      </c>
      <c r="G86" s="647">
        <v>0</v>
      </c>
      <c r="H86" s="647">
        <v>25450</v>
      </c>
      <c r="I86" s="647">
        <v>12464.931737999999</v>
      </c>
      <c r="J86" s="649">
        <v>0.4897812077799607</v>
      </c>
      <c r="K86" s="648">
        <v>1899.9290549999994</v>
      </c>
      <c r="L86" s="647">
        <v>12985.068262000001</v>
      </c>
      <c r="M86" s="647">
        <v>10565.002683000001</v>
      </c>
      <c r="N86" s="649">
        <v>0.41512780679764244</v>
      </c>
      <c r="O86" s="647">
        <v>4827.0393012900004</v>
      </c>
      <c r="P86" s="649">
        <v>0.18966755604282909</v>
      </c>
      <c r="Q86" s="822" t="e">
        <v>#REF!</v>
      </c>
    </row>
    <row r="87" spans="1:61" ht="54.75" customHeight="1" x14ac:dyDescent="0.25">
      <c r="A87" s="999"/>
      <c r="B87" s="743" t="s">
        <v>442</v>
      </c>
      <c r="C87" s="739" t="s">
        <v>444</v>
      </c>
      <c r="D87" s="547" t="s">
        <v>486</v>
      </c>
      <c r="E87" s="790">
        <v>1000</v>
      </c>
      <c r="F87" s="790">
        <v>1000</v>
      </c>
      <c r="G87" s="629">
        <v>0</v>
      </c>
      <c r="H87" s="629">
        <v>1000</v>
      </c>
      <c r="I87" s="630">
        <v>720.13797899999997</v>
      </c>
      <c r="J87" s="631">
        <v>0.72013797899999998</v>
      </c>
      <c r="K87" s="629">
        <v>348.93297899999999</v>
      </c>
      <c r="L87" s="628">
        <v>279.86202100000003</v>
      </c>
      <c r="M87" s="628">
        <v>371.20499999999998</v>
      </c>
      <c r="N87" s="637">
        <v>0.37120500000000001</v>
      </c>
      <c r="O87" s="628">
        <v>22.432666000000001</v>
      </c>
      <c r="P87" s="637">
        <v>2.2432666E-2</v>
      </c>
      <c r="Q87" s="618" t="e">
        <v>#REF!</v>
      </c>
    </row>
    <row r="88" spans="1:61" ht="104.25" customHeight="1" x14ac:dyDescent="0.25">
      <c r="A88" s="999"/>
      <c r="B88" s="742" t="s">
        <v>445</v>
      </c>
      <c r="C88" s="738" t="s">
        <v>446</v>
      </c>
      <c r="D88" s="547" t="s">
        <v>487</v>
      </c>
      <c r="E88" s="790">
        <v>2000</v>
      </c>
      <c r="F88" s="790">
        <v>2000</v>
      </c>
      <c r="G88" s="629">
        <v>0</v>
      </c>
      <c r="H88" s="629">
        <v>2000</v>
      </c>
      <c r="I88" s="630">
        <v>1317.1405789999999</v>
      </c>
      <c r="J88" s="631">
        <v>0</v>
      </c>
      <c r="K88" s="629">
        <v>638.4294779999999</v>
      </c>
      <c r="L88" s="628">
        <v>682.85942100000011</v>
      </c>
      <c r="M88" s="628">
        <v>678.71110099999999</v>
      </c>
      <c r="N88" s="637">
        <v>0.33935555049999999</v>
      </c>
      <c r="O88" s="628">
        <v>342.979016</v>
      </c>
      <c r="P88" s="631">
        <v>0.17148950800000001</v>
      </c>
      <c r="Q88" s="618" t="e">
        <v>#REF!</v>
      </c>
    </row>
    <row r="89" spans="1:61" ht="104.25" customHeight="1" x14ac:dyDescent="0.25">
      <c r="A89" s="999"/>
      <c r="B89" s="877" t="s">
        <v>447</v>
      </c>
      <c r="C89" s="900" t="s">
        <v>538</v>
      </c>
      <c r="D89" s="899" t="s">
        <v>488</v>
      </c>
      <c r="E89" s="881">
        <v>2000</v>
      </c>
      <c r="F89" s="881">
        <v>2000</v>
      </c>
      <c r="G89" s="881">
        <v>0</v>
      </c>
      <c r="H89" s="881">
        <v>2000</v>
      </c>
      <c r="I89" s="630">
        <v>1999.191642</v>
      </c>
      <c r="J89" s="631">
        <v>0</v>
      </c>
      <c r="K89" s="629">
        <v>629.94172400000002</v>
      </c>
      <c r="L89" s="628">
        <v>0.80835799999999836</v>
      </c>
      <c r="M89" s="628">
        <v>1369.249918</v>
      </c>
      <c r="N89" s="637">
        <v>0.68462495899999998</v>
      </c>
      <c r="O89" s="628">
        <v>507.534921</v>
      </c>
      <c r="P89" s="631">
        <v>0.25376746049999999</v>
      </c>
      <c r="Q89" s="882"/>
    </row>
    <row r="90" spans="1:61" ht="26.25" customHeight="1" thickBot="1" x14ac:dyDescent="0.3">
      <c r="A90" s="999"/>
      <c r="B90" s="961" t="s">
        <v>81</v>
      </c>
      <c r="C90" s="962"/>
      <c r="D90" s="670" t="s">
        <v>81</v>
      </c>
      <c r="E90" s="654">
        <v>5000</v>
      </c>
      <c r="F90" s="654">
        <v>5000</v>
      </c>
      <c r="G90" s="654">
        <v>0</v>
      </c>
      <c r="H90" s="654">
        <v>5000</v>
      </c>
      <c r="I90" s="654">
        <v>4036.4701999999997</v>
      </c>
      <c r="J90" s="653">
        <v>0.80729403999999994</v>
      </c>
      <c r="K90" s="654">
        <v>1617.304181</v>
      </c>
      <c r="L90" s="657">
        <v>962.72144200000014</v>
      </c>
      <c r="M90" s="654">
        <v>2419.1660190000002</v>
      </c>
      <c r="N90" s="653">
        <v>0.48383320380000006</v>
      </c>
      <c r="O90" s="654">
        <v>872.94660299999998</v>
      </c>
      <c r="P90" s="653">
        <v>0.17458932059999999</v>
      </c>
      <c r="Q90" s="824" t="e">
        <v>#REF!</v>
      </c>
    </row>
    <row r="91" spans="1:61" ht="30" customHeight="1" thickBot="1" x14ac:dyDescent="0.3">
      <c r="A91" s="1031"/>
      <c r="B91" s="946" t="s">
        <v>69</v>
      </c>
      <c r="C91" s="947"/>
      <c r="D91" s="948"/>
      <c r="E91" s="655">
        <v>31007</v>
      </c>
      <c r="F91" s="656">
        <v>30450</v>
      </c>
      <c r="G91" s="656">
        <v>0</v>
      </c>
      <c r="H91" s="656">
        <v>30450</v>
      </c>
      <c r="I91" s="656">
        <v>16501.401937999999</v>
      </c>
      <c r="J91" s="581">
        <v>0.54191796183908048</v>
      </c>
      <c r="K91" s="656">
        <v>3517.2332359999991</v>
      </c>
      <c r="L91" s="655">
        <v>13948.598062000001</v>
      </c>
      <c r="M91" s="655">
        <v>12984.168702000001</v>
      </c>
      <c r="N91" s="581">
        <v>0.42640948118226601</v>
      </c>
      <c r="O91" s="655">
        <v>5699.9859042900007</v>
      </c>
      <c r="P91" s="581">
        <v>0.18719165531330051</v>
      </c>
      <c r="Q91" s="832" t="e">
        <v>#REF!</v>
      </c>
    </row>
    <row r="92" spans="1:61" ht="20.25" customHeight="1" x14ac:dyDescent="0.25">
      <c r="A92" s="983" t="s">
        <v>549</v>
      </c>
      <c r="B92" s="983"/>
      <c r="C92" s="983"/>
      <c r="D92" s="983"/>
      <c r="E92" s="983"/>
      <c r="F92" s="983"/>
      <c r="G92" s="983"/>
      <c r="H92" s="983"/>
      <c r="I92" s="983"/>
      <c r="J92" s="983"/>
      <c r="K92" s="983"/>
      <c r="L92" s="983"/>
      <c r="M92" s="983"/>
      <c r="N92" s="983"/>
      <c r="O92" s="983"/>
      <c r="P92" s="983"/>
    </row>
    <row r="93" spans="1:61" ht="20.25" customHeight="1" thickBot="1" x14ac:dyDescent="0.3">
      <c r="A93" s="682"/>
      <c r="B93" s="730"/>
      <c r="C93" s="554"/>
      <c r="D93" s="683"/>
      <c r="E93" s="684"/>
      <c r="F93" s="684"/>
      <c r="G93" s="626"/>
      <c r="H93" s="626"/>
      <c r="I93" s="626"/>
      <c r="J93" s="626"/>
      <c r="K93" s="626"/>
      <c r="L93" s="626"/>
      <c r="M93" s="685"/>
      <c r="N93" s="626"/>
      <c r="O93" s="686"/>
      <c r="P93" s="626"/>
      <c r="Q93" s="543"/>
    </row>
    <row r="94" spans="1:61" s="241" customFormat="1" ht="51.75" customHeight="1" thickBot="1" x14ac:dyDescent="0.3">
      <c r="A94" s="501" t="s">
        <v>6</v>
      </c>
      <c r="B94" s="518" t="s">
        <v>7</v>
      </c>
      <c r="C94" s="500" t="s">
        <v>517</v>
      </c>
      <c r="D94" s="502" t="s">
        <v>475</v>
      </c>
      <c r="E94" s="517" t="s">
        <v>93</v>
      </c>
      <c r="F94" s="502" t="s">
        <v>170</v>
      </c>
      <c r="G94" s="502" t="s">
        <v>515</v>
      </c>
      <c r="H94" s="502" t="s">
        <v>516</v>
      </c>
      <c r="I94" s="502" t="s">
        <v>24</v>
      </c>
      <c r="J94" s="503" t="s">
        <v>362</v>
      </c>
      <c r="K94" s="502" t="s">
        <v>174</v>
      </c>
      <c r="L94" s="502" t="s">
        <v>172</v>
      </c>
      <c r="M94" s="502" t="s">
        <v>25</v>
      </c>
      <c r="N94" s="502" t="s">
        <v>43</v>
      </c>
      <c r="O94" s="502" t="s">
        <v>79</v>
      </c>
      <c r="P94" s="519" t="s">
        <v>294</v>
      </c>
      <c r="Q94" s="833" t="s">
        <v>28</v>
      </c>
      <c r="R94" s="852"/>
      <c r="S94" s="852"/>
    </row>
    <row r="95" spans="1:61" ht="45" customHeight="1" x14ac:dyDescent="0.25">
      <c r="A95" s="1033" t="s">
        <v>395</v>
      </c>
      <c r="B95" s="765" t="s">
        <v>110</v>
      </c>
      <c r="C95" s="551" t="s">
        <v>38</v>
      </c>
      <c r="D95" s="50" t="s">
        <v>38</v>
      </c>
      <c r="E95" s="674">
        <v>627264</v>
      </c>
      <c r="F95" s="675">
        <v>627264</v>
      </c>
      <c r="G95" s="645">
        <v>0</v>
      </c>
      <c r="H95" s="675">
        <v>627264</v>
      </c>
      <c r="I95" s="645">
        <v>627264</v>
      </c>
      <c r="J95" s="631">
        <v>1</v>
      </c>
      <c r="K95" s="629">
        <v>92507.323295790004</v>
      </c>
      <c r="L95" s="674">
        <v>0</v>
      </c>
      <c r="M95" s="674">
        <v>534756.67670421</v>
      </c>
      <c r="N95" s="687">
        <v>0.85252250520388539</v>
      </c>
      <c r="O95" s="674">
        <v>54886.704786000002</v>
      </c>
      <c r="P95" s="631">
        <v>8.7501761277548218E-2</v>
      </c>
      <c r="Q95" s="830" t="e">
        <v>#REF!</v>
      </c>
    </row>
    <row r="96" spans="1:61" ht="27.75" customHeight="1" x14ac:dyDescent="0.25">
      <c r="A96" s="1034"/>
      <c r="B96" s="956" t="s">
        <v>47</v>
      </c>
      <c r="C96" s="957"/>
      <c r="D96" s="668" t="s">
        <v>47</v>
      </c>
      <c r="E96" s="647">
        <v>627264</v>
      </c>
      <c r="F96" s="648">
        <v>627264</v>
      </c>
      <c r="G96" s="648">
        <v>0</v>
      </c>
      <c r="H96" s="648">
        <v>627264</v>
      </c>
      <c r="I96" s="648">
        <v>627264</v>
      </c>
      <c r="J96" s="649">
        <v>1</v>
      </c>
      <c r="K96" s="648">
        <v>92507.323295790004</v>
      </c>
      <c r="L96" s="647">
        <v>0</v>
      </c>
      <c r="M96" s="647">
        <v>534756.67670421</v>
      </c>
      <c r="N96" s="649">
        <v>0.85252250520388539</v>
      </c>
      <c r="O96" s="647">
        <v>54886.704786000002</v>
      </c>
      <c r="P96" s="649">
        <v>8.7501761277548218E-2</v>
      </c>
      <c r="Q96" s="822" t="e">
        <v>#REF!</v>
      </c>
    </row>
    <row r="97" spans="1:19" s="235" customFormat="1" ht="42" customHeight="1" x14ac:dyDescent="0.25">
      <c r="A97" s="1034"/>
      <c r="B97" s="879" t="s">
        <v>424</v>
      </c>
      <c r="C97" s="901" t="s">
        <v>149</v>
      </c>
      <c r="D97" s="880" t="s">
        <v>149</v>
      </c>
      <c r="E97" s="632">
        <v>60000</v>
      </c>
      <c r="F97" s="632">
        <v>60000</v>
      </c>
      <c r="G97" s="632">
        <v>0</v>
      </c>
      <c r="H97" s="632">
        <v>60000</v>
      </c>
      <c r="I97" s="645">
        <v>59959.5</v>
      </c>
      <c r="J97" s="631">
        <v>0.99932500000000002</v>
      </c>
      <c r="K97" s="629">
        <v>10241.547500000001</v>
      </c>
      <c r="L97" s="674">
        <v>40.5</v>
      </c>
      <c r="M97" s="674">
        <v>49717.952499999999</v>
      </c>
      <c r="N97" s="687">
        <v>0.82863254166666667</v>
      </c>
      <c r="O97" s="674">
        <v>370.02916599999998</v>
      </c>
      <c r="P97" s="631">
        <v>6.1671527666666663E-3</v>
      </c>
      <c r="Q97" s="878"/>
      <c r="R97" s="871"/>
      <c r="S97" s="871"/>
    </row>
    <row r="98" spans="1:19" ht="42.75" customHeight="1" x14ac:dyDescent="0.25">
      <c r="A98" s="1034"/>
      <c r="B98" s="742" t="s">
        <v>427</v>
      </c>
      <c r="C98" s="738" t="s">
        <v>426</v>
      </c>
      <c r="D98" s="551" t="s">
        <v>488</v>
      </c>
      <c r="E98" s="628">
        <v>81291</v>
      </c>
      <c r="F98" s="628">
        <v>81291</v>
      </c>
      <c r="G98" s="628">
        <v>0</v>
      </c>
      <c r="H98" s="628">
        <v>81291</v>
      </c>
      <c r="I98" s="628">
        <v>81291</v>
      </c>
      <c r="J98" s="631">
        <v>1</v>
      </c>
      <c r="K98" s="629">
        <v>62316.540243020005</v>
      </c>
      <c r="L98" s="628">
        <v>0</v>
      </c>
      <c r="M98" s="628">
        <v>18974.459756979999</v>
      </c>
      <c r="N98" s="631">
        <v>0.23341402808404374</v>
      </c>
      <c r="O98" s="628">
        <v>1771.443495</v>
      </c>
      <c r="P98" s="631">
        <v>2.179138520869469E-2</v>
      </c>
      <c r="Q98" s="618" t="e">
        <v>#REF!</v>
      </c>
    </row>
    <row r="99" spans="1:19" ht="23.25" customHeight="1" thickBot="1" x14ac:dyDescent="0.3">
      <c r="A99" s="1034"/>
      <c r="B99" s="963" t="s">
        <v>81</v>
      </c>
      <c r="C99" s="964"/>
      <c r="D99" s="670" t="s">
        <v>81</v>
      </c>
      <c r="E99" s="654">
        <v>141291</v>
      </c>
      <c r="F99" s="654">
        <v>141291</v>
      </c>
      <c r="G99" s="654">
        <v>0</v>
      </c>
      <c r="H99" s="654">
        <v>141291</v>
      </c>
      <c r="I99" s="654">
        <v>141250.5</v>
      </c>
      <c r="J99" s="653">
        <v>0.99971335753869672</v>
      </c>
      <c r="K99" s="654">
        <v>72558.087743020005</v>
      </c>
      <c r="L99" s="654">
        <v>40.5</v>
      </c>
      <c r="M99" s="654">
        <v>68692.412256979995</v>
      </c>
      <c r="N99" s="653">
        <v>0.48617684252344451</v>
      </c>
      <c r="O99" s="654">
        <v>2141.4726609999998</v>
      </c>
      <c r="P99" s="653">
        <v>1.5156468996609832E-2</v>
      </c>
      <c r="Q99" s="824" t="e">
        <v>#REF!</v>
      </c>
    </row>
    <row r="100" spans="1:19" ht="40.5" customHeight="1" thickBot="1" x14ac:dyDescent="0.3">
      <c r="A100" s="1036"/>
      <c r="B100" s="946" t="s">
        <v>69</v>
      </c>
      <c r="C100" s="947"/>
      <c r="D100" s="948"/>
      <c r="E100" s="655">
        <v>768555</v>
      </c>
      <c r="F100" s="656">
        <v>768555</v>
      </c>
      <c r="G100" s="656">
        <v>0</v>
      </c>
      <c r="H100" s="656">
        <v>768555</v>
      </c>
      <c r="I100" s="656">
        <v>768514.5</v>
      </c>
      <c r="J100" s="581">
        <v>0.99994730370630602</v>
      </c>
      <c r="K100" s="656">
        <v>165065.41103881001</v>
      </c>
      <c r="L100" s="655">
        <v>40.5</v>
      </c>
      <c r="M100" s="655">
        <v>603449.08896118996</v>
      </c>
      <c r="N100" s="581">
        <v>0.785173590648932</v>
      </c>
      <c r="O100" s="655">
        <v>57028.177447000002</v>
      </c>
      <c r="P100" s="581">
        <v>7.4201816977314566E-2</v>
      </c>
      <c r="Q100" s="820" t="e">
        <v>#REF!</v>
      </c>
    </row>
    <row r="101" spans="1:19" ht="22.5" customHeight="1" thickBot="1" x14ac:dyDescent="0.3">
      <c r="A101" s="983" t="s">
        <v>549</v>
      </c>
      <c r="B101" s="983"/>
      <c r="C101" s="983"/>
      <c r="D101" s="983"/>
      <c r="E101" s="983"/>
      <c r="F101" s="983"/>
      <c r="G101" s="983"/>
      <c r="H101" s="983"/>
      <c r="I101" s="983"/>
      <c r="J101" s="983"/>
      <c r="K101" s="983"/>
      <c r="L101" s="983"/>
      <c r="M101" s="1032"/>
      <c r="N101" s="983"/>
      <c r="O101" s="983"/>
      <c r="P101" s="983"/>
      <c r="Q101" s="582"/>
    </row>
    <row r="102" spans="1:19" s="241" customFormat="1" ht="68.25" customHeight="1" x14ac:dyDescent="0.25">
      <c r="A102" s="501" t="s">
        <v>6</v>
      </c>
      <c r="B102" s="518" t="s">
        <v>7</v>
      </c>
      <c r="C102" s="500" t="s">
        <v>517</v>
      </c>
      <c r="D102" s="502" t="s">
        <v>475</v>
      </c>
      <c r="E102" s="517" t="s">
        <v>93</v>
      </c>
      <c r="F102" s="502" t="s">
        <v>170</v>
      </c>
      <c r="G102" s="502" t="s">
        <v>515</v>
      </c>
      <c r="H102" s="502" t="s">
        <v>516</v>
      </c>
      <c r="I102" s="502" t="s">
        <v>24</v>
      </c>
      <c r="J102" s="503" t="s">
        <v>362</v>
      </c>
      <c r="K102" s="502" t="s">
        <v>174</v>
      </c>
      <c r="L102" s="502" t="s">
        <v>172</v>
      </c>
      <c r="M102" s="502" t="s">
        <v>25</v>
      </c>
      <c r="N102" s="502" t="s">
        <v>43</v>
      </c>
      <c r="O102" s="502" t="s">
        <v>79</v>
      </c>
      <c r="P102" s="519" t="s">
        <v>294</v>
      </c>
      <c r="Q102" s="815" t="s">
        <v>28</v>
      </c>
      <c r="R102" s="852"/>
      <c r="S102" s="852"/>
    </row>
    <row r="103" spans="1:19" ht="69.75" customHeight="1" x14ac:dyDescent="0.25">
      <c r="A103" s="998" t="s">
        <v>519</v>
      </c>
      <c r="B103" s="742" t="s">
        <v>471</v>
      </c>
      <c r="C103" s="738" t="s">
        <v>449</v>
      </c>
      <c r="D103" s="547" t="s">
        <v>489</v>
      </c>
      <c r="E103" s="674">
        <v>3000</v>
      </c>
      <c r="F103" s="674">
        <v>3000</v>
      </c>
      <c r="G103" s="674">
        <v>0</v>
      </c>
      <c r="H103" s="674">
        <v>3000</v>
      </c>
      <c r="I103" s="794">
        <v>2573.2642179999998</v>
      </c>
      <c r="J103" s="687">
        <v>0.85775473933333324</v>
      </c>
      <c r="K103" s="675">
        <v>79.275506999999834</v>
      </c>
      <c r="L103" s="674">
        <v>426.7357820000002</v>
      </c>
      <c r="M103" s="674">
        <v>2493.988711</v>
      </c>
      <c r="N103" s="688">
        <v>0.83132957033333332</v>
      </c>
      <c r="O103" s="674">
        <v>785.90797699999996</v>
      </c>
      <c r="P103" s="637">
        <v>0.26196932566666664</v>
      </c>
      <c r="Q103" s="834" t="e">
        <v>#REF!</v>
      </c>
    </row>
    <row r="104" spans="1:19" ht="31.5" customHeight="1" thickBot="1" x14ac:dyDescent="0.3">
      <c r="A104" s="999"/>
      <c r="B104" s="965" t="s">
        <v>81</v>
      </c>
      <c r="C104" s="964"/>
      <c r="D104" s="670" t="s">
        <v>81</v>
      </c>
      <c r="E104" s="657">
        <v>3000</v>
      </c>
      <c r="F104" s="657">
        <v>3000</v>
      </c>
      <c r="G104" s="657">
        <v>0</v>
      </c>
      <c r="H104" s="657">
        <v>3000</v>
      </c>
      <c r="I104" s="657">
        <v>2573.2642179999998</v>
      </c>
      <c r="J104" s="653">
        <v>0.85775473933333324</v>
      </c>
      <c r="K104" s="657">
        <v>79.275506999999834</v>
      </c>
      <c r="L104" s="654">
        <v>426.7357820000002</v>
      </c>
      <c r="M104" s="654">
        <v>2493.988711</v>
      </c>
      <c r="N104" s="653">
        <v>0.83132957033333332</v>
      </c>
      <c r="O104" s="654">
        <v>785.90797699999996</v>
      </c>
      <c r="P104" s="653">
        <v>0.26196932566666664</v>
      </c>
      <c r="Q104" s="824" t="e">
        <v>#REF!</v>
      </c>
    </row>
    <row r="105" spans="1:19" ht="40.5" customHeight="1" thickBot="1" x14ac:dyDescent="0.3">
      <c r="A105" s="981"/>
      <c r="B105" s="946" t="s">
        <v>69</v>
      </c>
      <c r="C105" s="947"/>
      <c r="D105" s="948"/>
      <c r="E105" s="655">
        <v>3000</v>
      </c>
      <c r="F105" s="656">
        <v>3000</v>
      </c>
      <c r="G105" s="656">
        <v>0</v>
      </c>
      <c r="H105" s="656">
        <v>3000</v>
      </c>
      <c r="I105" s="656">
        <v>2573.2642179999998</v>
      </c>
      <c r="J105" s="581">
        <v>0.85775473933333324</v>
      </c>
      <c r="K105" s="656">
        <v>79.275506999999834</v>
      </c>
      <c r="L105" s="655">
        <v>426.7357820000002</v>
      </c>
      <c r="M105" s="655">
        <v>2493.988711</v>
      </c>
      <c r="N105" s="581">
        <v>0.83132957033333332</v>
      </c>
      <c r="O105" s="655">
        <v>785.90797699999996</v>
      </c>
      <c r="P105" s="581">
        <v>0.26196932566666664</v>
      </c>
      <c r="Q105" s="820" t="e">
        <v>#REF!</v>
      </c>
    </row>
    <row r="106" spans="1:19" ht="22.5" customHeight="1" thickBot="1" x14ac:dyDescent="0.3">
      <c r="A106" s="983" t="s">
        <v>549</v>
      </c>
      <c r="B106" s="983"/>
      <c r="C106" s="983"/>
      <c r="D106" s="983"/>
      <c r="E106" s="983"/>
      <c r="F106" s="983"/>
      <c r="G106" s="983"/>
      <c r="H106" s="983"/>
      <c r="I106" s="983"/>
      <c r="J106" s="983"/>
      <c r="K106" s="983"/>
      <c r="L106" s="983"/>
      <c r="M106" s="1032"/>
      <c r="N106" s="983"/>
      <c r="O106" s="983"/>
      <c r="P106" s="983"/>
    </row>
    <row r="107" spans="1:19" s="241" customFormat="1" ht="68.25" customHeight="1" thickBot="1" x14ac:dyDescent="0.3">
      <c r="A107" s="501" t="s">
        <v>6</v>
      </c>
      <c r="B107" s="518" t="s">
        <v>7</v>
      </c>
      <c r="C107" s="500" t="s">
        <v>517</v>
      </c>
      <c r="D107" s="502" t="s">
        <v>475</v>
      </c>
      <c r="E107" s="517" t="s">
        <v>93</v>
      </c>
      <c r="F107" s="502" t="s">
        <v>170</v>
      </c>
      <c r="G107" s="502" t="s">
        <v>515</v>
      </c>
      <c r="H107" s="502" t="s">
        <v>516</v>
      </c>
      <c r="I107" s="502" t="s">
        <v>24</v>
      </c>
      <c r="J107" s="503" t="s">
        <v>362</v>
      </c>
      <c r="K107" s="502" t="s">
        <v>174</v>
      </c>
      <c r="L107" s="502" t="s">
        <v>172</v>
      </c>
      <c r="M107" s="502" t="s">
        <v>25</v>
      </c>
      <c r="N107" s="502" t="s">
        <v>43</v>
      </c>
      <c r="O107" s="502" t="s">
        <v>79</v>
      </c>
      <c r="P107" s="519" t="s">
        <v>294</v>
      </c>
      <c r="Q107" s="835" t="s">
        <v>28</v>
      </c>
      <c r="R107" s="852"/>
      <c r="S107" s="852"/>
    </row>
    <row r="108" spans="1:19" ht="74.25" customHeight="1" x14ac:dyDescent="0.25">
      <c r="A108" s="998" t="s">
        <v>333</v>
      </c>
      <c r="B108" s="773" t="s">
        <v>297</v>
      </c>
      <c r="C108" s="745" t="s">
        <v>299</v>
      </c>
      <c r="D108" s="745" t="s">
        <v>299</v>
      </c>
      <c r="E108" s="674">
        <v>2702</v>
      </c>
      <c r="F108" s="675">
        <v>2702</v>
      </c>
      <c r="G108" s="675">
        <v>0</v>
      </c>
      <c r="H108" s="675">
        <v>2702</v>
      </c>
      <c r="I108" s="794">
        <v>1481.8388937</v>
      </c>
      <c r="J108" s="687">
        <v>0.54842298064396744</v>
      </c>
      <c r="K108" s="675">
        <v>33.020080999999891</v>
      </c>
      <c r="L108" s="674">
        <v>1220.1611063</v>
      </c>
      <c r="M108" s="674">
        <v>1448.8188127000001</v>
      </c>
      <c r="N108" s="687">
        <v>0.53620237331606224</v>
      </c>
      <c r="O108" s="674">
        <v>518.58320000000003</v>
      </c>
      <c r="P108" s="687">
        <v>0.1919256846780163</v>
      </c>
      <c r="Q108" s="830" t="e">
        <v>#REF!</v>
      </c>
    </row>
    <row r="109" spans="1:19" ht="63.75" customHeight="1" x14ac:dyDescent="0.25">
      <c r="A109" s="999"/>
      <c r="B109" s="774" t="s">
        <v>128</v>
      </c>
      <c r="C109" s="741" t="s">
        <v>311</v>
      </c>
      <c r="D109" s="741" t="s">
        <v>311</v>
      </c>
      <c r="E109" s="628">
        <v>76438</v>
      </c>
      <c r="F109" s="628">
        <v>75218</v>
      </c>
      <c r="G109" s="628">
        <v>0</v>
      </c>
      <c r="H109" s="628">
        <v>75218</v>
      </c>
      <c r="I109" s="628">
        <v>26886.107157330003</v>
      </c>
      <c r="J109" s="631">
        <v>0.35744246267289748</v>
      </c>
      <c r="K109" s="629">
        <v>2339.3750160000018</v>
      </c>
      <c r="L109" s="628">
        <v>48331.89284267</v>
      </c>
      <c r="M109" s="628">
        <v>24546.732141330001</v>
      </c>
      <c r="N109" s="631">
        <v>0.32634119680568485</v>
      </c>
      <c r="O109" s="628">
        <v>8148.9268857299994</v>
      </c>
      <c r="P109" s="631">
        <v>0.10833745759964369</v>
      </c>
      <c r="Q109" s="828" t="e">
        <v>#REF!</v>
      </c>
    </row>
    <row r="110" spans="1:19" ht="45" x14ac:dyDescent="0.25">
      <c r="A110" s="999"/>
      <c r="B110" s="774" t="s">
        <v>130</v>
      </c>
      <c r="C110" s="741" t="s">
        <v>131</v>
      </c>
      <c r="D110" s="741" t="s">
        <v>131</v>
      </c>
      <c r="E110" s="628">
        <v>1150</v>
      </c>
      <c r="F110" s="628">
        <v>1150</v>
      </c>
      <c r="G110" s="628">
        <v>0</v>
      </c>
      <c r="H110" s="628">
        <v>1150</v>
      </c>
      <c r="I110" s="628">
        <v>1150</v>
      </c>
      <c r="J110" s="631">
        <v>1</v>
      </c>
      <c r="K110" s="629">
        <v>0</v>
      </c>
      <c r="L110" s="628">
        <v>0</v>
      </c>
      <c r="M110" s="628">
        <v>1150</v>
      </c>
      <c r="N110" s="631">
        <v>1</v>
      </c>
      <c r="O110" s="628">
        <v>575</v>
      </c>
      <c r="P110" s="631">
        <v>0.5</v>
      </c>
      <c r="Q110" s="828" t="e">
        <v>#REF!</v>
      </c>
    </row>
    <row r="111" spans="1:19" ht="26.25" customHeight="1" x14ac:dyDescent="0.25">
      <c r="A111" s="999"/>
      <c r="B111" s="960" t="s">
        <v>47</v>
      </c>
      <c r="C111" s="957"/>
      <c r="D111" s="668" t="s">
        <v>47</v>
      </c>
      <c r="E111" s="647">
        <v>80290</v>
      </c>
      <c r="F111" s="648">
        <v>79070</v>
      </c>
      <c r="G111" s="648">
        <v>0</v>
      </c>
      <c r="H111" s="648">
        <v>79070</v>
      </c>
      <c r="I111" s="648">
        <v>29517.946051030005</v>
      </c>
      <c r="J111" s="649">
        <v>0.37331410207449101</v>
      </c>
      <c r="K111" s="648">
        <v>2372.3950970000014</v>
      </c>
      <c r="L111" s="647">
        <v>49552.053948969995</v>
      </c>
      <c r="M111" s="647">
        <v>27145.550954030001</v>
      </c>
      <c r="N111" s="649">
        <v>0.34331036997635006</v>
      </c>
      <c r="O111" s="647">
        <v>9242.5100857299985</v>
      </c>
      <c r="P111" s="649">
        <v>0.11689022493651194</v>
      </c>
      <c r="Q111" s="822" t="e">
        <v>#REF!</v>
      </c>
    </row>
    <row r="112" spans="1:19" ht="88.5" customHeight="1" x14ac:dyDescent="0.25">
      <c r="A112" s="999"/>
      <c r="B112" s="742" t="s">
        <v>451</v>
      </c>
      <c r="C112" s="738" t="s">
        <v>452</v>
      </c>
      <c r="D112" s="547" t="s">
        <v>490</v>
      </c>
      <c r="E112" s="790">
        <v>15000</v>
      </c>
      <c r="F112" s="790">
        <v>15000</v>
      </c>
      <c r="G112" s="790">
        <v>0</v>
      </c>
      <c r="H112" s="790">
        <v>15000</v>
      </c>
      <c r="I112" s="790">
        <v>7393.1849670000001</v>
      </c>
      <c r="J112" s="633">
        <v>0.4928789978</v>
      </c>
      <c r="K112" s="630">
        <v>6288.4088410000004</v>
      </c>
      <c r="L112" s="632">
        <v>7606.8150329999999</v>
      </c>
      <c r="M112" s="632">
        <v>1104.776126</v>
      </c>
      <c r="N112" s="631">
        <v>7.3651741733333331E-2</v>
      </c>
      <c r="O112" s="628">
        <v>283.54703899999998</v>
      </c>
      <c r="P112" s="631">
        <v>1.8903135933333332E-2</v>
      </c>
      <c r="Q112" s="618" t="e">
        <v>#REF!</v>
      </c>
    </row>
    <row r="113" spans="1:61" s="235" customFormat="1" ht="78" customHeight="1" x14ac:dyDescent="0.25">
      <c r="A113" s="999"/>
      <c r="B113" s="742" t="s">
        <v>453</v>
      </c>
      <c r="C113" s="738" t="s">
        <v>452</v>
      </c>
      <c r="D113" s="547" t="s">
        <v>491</v>
      </c>
      <c r="E113" s="790">
        <v>400</v>
      </c>
      <c r="F113" s="790">
        <v>400</v>
      </c>
      <c r="G113" s="790">
        <v>0</v>
      </c>
      <c r="H113" s="790">
        <v>400</v>
      </c>
      <c r="I113" s="790">
        <v>100</v>
      </c>
      <c r="J113" s="633">
        <v>0.25</v>
      </c>
      <c r="K113" s="630">
        <v>39.130436000000003</v>
      </c>
      <c r="L113" s="632">
        <v>300</v>
      </c>
      <c r="M113" s="632">
        <v>60.869563999999997</v>
      </c>
      <c r="N113" s="631">
        <v>0.15217391</v>
      </c>
      <c r="O113" s="632">
        <v>26.376811</v>
      </c>
      <c r="P113" s="631">
        <v>6.59420275E-2</v>
      </c>
      <c r="Q113" s="811" t="e">
        <v>#REF!</v>
      </c>
      <c r="R113" s="851"/>
      <c r="S113" s="851"/>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row>
    <row r="114" spans="1:61" ht="23.25" customHeight="1" thickBot="1" x14ac:dyDescent="0.3">
      <c r="A114" s="999"/>
      <c r="B114" s="965" t="s">
        <v>81</v>
      </c>
      <c r="C114" s="964"/>
      <c r="D114" s="670" t="s">
        <v>81</v>
      </c>
      <c r="E114" s="654">
        <v>15400</v>
      </c>
      <c r="F114" s="657">
        <v>15400</v>
      </c>
      <c r="G114" s="657">
        <v>0</v>
      </c>
      <c r="H114" s="657">
        <v>15400</v>
      </c>
      <c r="I114" s="657">
        <v>7493.1849670000001</v>
      </c>
      <c r="J114" s="653">
        <v>0.48657045240259739</v>
      </c>
      <c r="K114" s="657">
        <v>6327.5392770000008</v>
      </c>
      <c r="L114" s="654">
        <v>7906.8150329999999</v>
      </c>
      <c r="M114" s="654">
        <v>1165.6456900000001</v>
      </c>
      <c r="N114" s="653">
        <v>7.5691278571428572E-2</v>
      </c>
      <c r="O114" s="654">
        <v>309.92384999999996</v>
      </c>
      <c r="P114" s="653">
        <v>2.0124925324675323E-2</v>
      </c>
      <c r="Q114" s="824" t="e">
        <v>#REF!</v>
      </c>
    </row>
    <row r="115" spans="1:61" ht="42" customHeight="1" thickBot="1" x14ac:dyDescent="0.3">
      <c r="A115" s="981"/>
      <c r="B115" s="946" t="s">
        <v>69</v>
      </c>
      <c r="C115" s="947"/>
      <c r="D115" s="948"/>
      <c r="E115" s="655">
        <v>95690</v>
      </c>
      <c r="F115" s="656">
        <v>94470</v>
      </c>
      <c r="G115" s="656">
        <v>0</v>
      </c>
      <c r="H115" s="656">
        <v>94470</v>
      </c>
      <c r="I115" s="656">
        <v>37011.131018030006</v>
      </c>
      <c r="J115" s="581">
        <v>0.39177655359405111</v>
      </c>
      <c r="K115" s="656">
        <v>8699.9343740000022</v>
      </c>
      <c r="L115" s="655">
        <v>57458.868981969994</v>
      </c>
      <c r="M115" s="655">
        <v>28311.196644030002</v>
      </c>
      <c r="N115" s="581">
        <v>0.29968452041949828</v>
      </c>
      <c r="O115" s="655">
        <v>9552.4339357299978</v>
      </c>
      <c r="P115" s="581">
        <v>0.10111605732751136</v>
      </c>
      <c r="Q115" s="820" t="e">
        <v>#REF!</v>
      </c>
    </row>
    <row r="116" spans="1:61" ht="18" customHeight="1" x14ac:dyDescent="0.25">
      <c r="A116" s="983" t="s">
        <v>549</v>
      </c>
      <c r="B116" s="983"/>
      <c r="C116" s="983"/>
      <c r="D116" s="983"/>
      <c r="E116" s="983"/>
      <c r="F116" s="983"/>
      <c r="G116" s="983"/>
      <c r="H116" s="983"/>
      <c r="I116" s="983"/>
      <c r="J116" s="983"/>
      <c r="K116" s="983"/>
      <c r="L116" s="983"/>
      <c r="M116" s="1032"/>
      <c r="N116" s="983"/>
      <c r="O116" s="983"/>
      <c r="P116" s="983"/>
    </row>
    <row r="117" spans="1:61" ht="18" customHeight="1" thickBot="1" x14ac:dyDescent="0.3">
      <c r="A117" s="682"/>
      <c r="B117" s="730"/>
      <c r="C117" s="554"/>
      <c r="D117" s="683"/>
      <c r="E117" s="684"/>
      <c r="F117" s="626"/>
      <c r="G117" s="626"/>
      <c r="H117" s="626"/>
      <c r="I117" s="626"/>
      <c r="J117" s="626"/>
      <c r="K117" s="626"/>
      <c r="L117" s="626"/>
      <c r="M117" s="685"/>
      <c r="N117" s="626"/>
      <c r="O117" s="686"/>
      <c r="P117" s="626"/>
      <c r="Q117" s="543"/>
    </row>
    <row r="118" spans="1:61" s="241" customFormat="1" ht="68.25" customHeight="1" thickBot="1" x14ac:dyDescent="0.3">
      <c r="A118" s="501" t="s">
        <v>6</v>
      </c>
      <c r="B118" s="518" t="s">
        <v>7</v>
      </c>
      <c r="C118" s="500" t="s">
        <v>517</v>
      </c>
      <c r="D118" s="502" t="s">
        <v>475</v>
      </c>
      <c r="E118" s="517" t="s">
        <v>93</v>
      </c>
      <c r="F118" s="502" t="s">
        <v>170</v>
      </c>
      <c r="G118" s="502" t="s">
        <v>515</v>
      </c>
      <c r="H118" s="502" t="s">
        <v>516</v>
      </c>
      <c r="I118" s="502" t="s">
        <v>24</v>
      </c>
      <c r="J118" s="503" t="s">
        <v>362</v>
      </c>
      <c r="K118" s="502" t="s">
        <v>174</v>
      </c>
      <c r="L118" s="502" t="s">
        <v>172</v>
      </c>
      <c r="M118" s="502" t="s">
        <v>25</v>
      </c>
      <c r="N118" s="502" t="s">
        <v>43</v>
      </c>
      <c r="O118" s="502" t="s">
        <v>79</v>
      </c>
      <c r="P118" s="519" t="s">
        <v>294</v>
      </c>
      <c r="Q118" s="833" t="s">
        <v>28</v>
      </c>
      <c r="R118" s="852"/>
      <c r="S118" s="852"/>
    </row>
    <row r="119" spans="1:61" s="235" customFormat="1" ht="35.25" customHeight="1" x14ac:dyDescent="0.25">
      <c r="A119" s="980" t="s">
        <v>520</v>
      </c>
      <c r="B119" s="912" t="s">
        <v>106</v>
      </c>
      <c r="C119" s="913" t="s">
        <v>337</v>
      </c>
      <c r="D119" s="914" t="s">
        <v>167</v>
      </c>
      <c r="E119" s="693">
        <v>2406.973966</v>
      </c>
      <c r="F119" s="678">
        <v>2406.973966</v>
      </c>
      <c r="G119" s="678">
        <v>0</v>
      </c>
      <c r="H119" s="915">
        <v>2406.973966</v>
      </c>
      <c r="I119" s="678">
        <v>2406.9739670100003</v>
      </c>
      <c r="J119" s="694">
        <v>1.0000000004196141</v>
      </c>
      <c r="K119" s="678">
        <v>58.296108000000004</v>
      </c>
      <c r="L119" s="693">
        <v>-1.0100002327817492E-6</v>
      </c>
      <c r="M119" s="693">
        <v>2348.6778590100002</v>
      </c>
      <c r="N119" s="694">
        <v>0.97578033339227244</v>
      </c>
      <c r="O119" s="693">
        <v>2095.3511743200002</v>
      </c>
      <c r="P119" s="633">
        <v>0.87053337672867881</v>
      </c>
      <c r="Q119" s="811"/>
      <c r="R119" s="916"/>
      <c r="S119" s="916">
        <v>4552.7605764300006</v>
      </c>
      <c r="T119" s="917"/>
      <c r="U119" s="917"/>
      <c r="V119" s="917"/>
      <c r="W119" s="917"/>
      <c r="X119" s="917"/>
      <c r="Y119" s="917"/>
      <c r="Z119" s="917"/>
      <c r="AA119" s="917"/>
      <c r="AB119" s="917"/>
      <c r="AC119" s="917"/>
      <c r="AD119" s="917"/>
      <c r="AE119" s="917"/>
      <c r="AF119" s="917"/>
      <c r="AG119" s="917"/>
      <c r="AH119" s="917"/>
      <c r="AI119" s="917"/>
      <c r="AJ119" s="917"/>
      <c r="AK119" s="917"/>
      <c r="AL119" s="917"/>
      <c r="AM119" s="917"/>
      <c r="AN119" s="917"/>
      <c r="AO119" s="917"/>
      <c r="AP119" s="917"/>
      <c r="AQ119" s="917"/>
      <c r="AR119" s="917"/>
      <c r="AS119" s="917"/>
      <c r="AT119" s="917"/>
      <c r="AU119" s="917"/>
      <c r="AV119" s="917"/>
      <c r="AW119" s="917"/>
      <c r="AX119" s="917"/>
      <c r="AY119" s="917"/>
      <c r="AZ119" s="917"/>
      <c r="BA119" s="917"/>
      <c r="BB119" s="917"/>
      <c r="BC119" s="917"/>
      <c r="BD119" s="917"/>
      <c r="BE119" s="917"/>
      <c r="BF119" s="917"/>
      <c r="BG119" s="917"/>
      <c r="BH119" s="917"/>
      <c r="BI119" s="917"/>
    </row>
    <row r="120" spans="1:61" ht="31.5" customHeight="1" x14ac:dyDescent="0.25">
      <c r="A120" s="999"/>
      <c r="B120" s="960" t="s">
        <v>501</v>
      </c>
      <c r="C120" s="957"/>
      <c r="D120" s="668" t="s">
        <v>167</v>
      </c>
      <c r="E120" s="647">
        <v>2406.973966</v>
      </c>
      <c r="F120" s="648">
        <v>2406.973966</v>
      </c>
      <c r="G120" s="648">
        <v>0</v>
      </c>
      <c r="H120" s="648">
        <v>2406.973966</v>
      </c>
      <c r="I120" s="648">
        <v>2406.9739670100003</v>
      </c>
      <c r="J120" s="649">
        <v>1.0000000004196141</v>
      </c>
      <c r="K120" s="648">
        <v>58.296108000000004</v>
      </c>
      <c r="L120" s="647">
        <v>-1.0100002327817492E-6</v>
      </c>
      <c r="M120" s="647">
        <v>2348.6778590100002</v>
      </c>
      <c r="N120" s="649">
        <v>0.97578033339227244</v>
      </c>
      <c r="O120" s="647">
        <v>2095.3511743200002</v>
      </c>
      <c r="P120" s="649">
        <v>0.87053337672867881</v>
      </c>
      <c r="Q120" s="822">
        <v>0</v>
      </c>
    </row>
    <row r="121" spans="1:61" ht="88.5" customHeight="1" x14ac:dyDescent="0.25">
      <c r="A121" s="999"/>
      <c r="B121" s="742" t="s">
        <v>456</v>
      </c>
      <c r="C121" s="738" t="s">
        <v>449</v>
      </c>
      <c r="D121" s="547" t="s">
        <v>492</v>
      </c>
      <c r="E121" s="628">
        <v>200</v>
      </c>
      <c r="F121" s="628">
        <v>200</v>
      </c>
      <c r="G121" s="628">
        <v>0</v>
      </c>
      <c r="H121" s="628">
        <v>200</v>
      </c>
      <c r="I121" s="628">
        <v>197.42765</v>
      </c>
      <c r="J121" s="633">
        <v>0.98713824999999999</v>
      </c>
      <c r="K121" s="630">
        <v>0</v>
      </c>
      <c r="L121" s="632">
        <v>2.5723500000000001</v>
      </c>
      <c r="M121" s="632">
        <v>197.42765</v>
      </c>
      <c r="N121" s="631">
        <v>0.98713824999999999</v>
      </c>
      <c r="O121" s="628">
        <v>113.920194</v>
      </c>
      <c r="P121" s="631">
        <v>0.56960096999999998</v>
      </c>
      <c r="Q121" s="618" t="e">
        <v>#REF!</v>
      </c>
    </row>
    <row r="122" spans="1:61" ht="73.5" customHeight="1" x14ac:dyDescent="0.25">
      <c r="A122" s="999"/>
      <c r="B122" s="742" t="s">
        <v>457</v>
      </c>
      <c r="C122" s="738" t="s">
        <v>459</v>
      </c>
      <c r="D122" s="547" t="s">
        <v>492</v>
      </c>
      <c r="E122" s="628">
        <v>200</v>
      </c>
      <c r="F122" s="628">
        <v>200</v>
      </c>
      <c r="G122" s="628">
        <v>0</v>
      </c>
      <c r="H122" s="628">
        <v>200</v>
      </c>
      <c r="I122" s="791">
        <v>200</v>
      </c>
      <c r="J122" s="633">
        <v>1</v>
      </c>
      <c r="K122" s="630">
        <v>0</v>
      </c>
      <c r="L122" s="632">
        <v>0</v>
      </c>
      <c r="M122" s="632">
        <v>200</v>
      </c>
      <c r="N122" s="631">
        <v>1</v>
      </c>
      <c r="O122" s="628">
        <v>82.821349999999995</v>
      </c>
      <c r="P122" s="631">
        <v>0.41410674999999997</v>
      </c>
      <c r="Q122" s="618" t="e">
        <v>#REF!</v>
      </c>
    </row>
    <row r="123" spans="1:61" s="235" customFormat="1" ht="90" x14ac:dyDescent="0.25">
      <c r="A123" s="999"/>
      <c r="B123" s="743" t="s">
        <v>461</v>
      </c>
      <c r="C123" s="739" t="s">
        <v>463</v>
      </c>
      <c r="D123" s="548" t="s">
        <v>493</v>
      </c>
      <c r="E123" s="632">
        <v>466</v>
      </c>
      <c r="F123" s="632">
        <v>466</v>
      </c>
      <c r="G123" s="632">
        <v>0</v>
      </c>
      <c r="H123" s="632">
        <v>466</v>
      </c>
      <c r="I123" s="632">
        <v>451.37972400000001</v>
      </c>
      <c r="J123" s="633">
        <v>0.96862601716738195</v>
      </c>
      <c r="K123" s="630">
        <v>0</v>
      </c>
      <c r="L123" s="632">
        <v>14.62027599999999</v>
      </c>
      <c r="M123" s="632">
        <v>451.37972400000001</v>
      </c>
      <c r="N123" s="633">
        <v>0.96862601716738195</v>
      </c>
      <c r="O123" s="632">
        <v>142.23919900000001</v>
      </c>
      <c r="P123" s="633">
        <v>0.30523433261802579</v>
      </c>
      <c r="Q123" s="811" t="e">
        <v>#REF!</v>
      </c>
      <c r="R123" s="871"/>
      <c r="S123" s="871"/>
    </row>
    <row r="124" spans="1:61" s="235" customFormat="1" ht="90" x14ac:dyDescent="0.25">
      <c r="A124" s="999"/>
      <c r="B124" s="743" t="s">
        <v>464</v>
      </c>
      <c r="C124" s="739" t="s">
        <v>466</v>
      </c>
      <c r="D124" s="548" t="s">
        <v>493</v>
      </c>
      <c r="E124" s="632">
        <v>466</v>
      </c>
      <c r="F124" s="632">
        <v>466</v>
      </c>
      <c r="G124" s="632">
        <v>0</v>
      </c>
      <c r="H124" s="632">
        <v>466</v>
      </c>
      <c r="I124" s="632">
        <v>459.57103499999999</v>
      </c>
      <c r="J124" s="633">
        <v>0.98620393776824034</v>
      </c>
      <c r="K124" s="630">
        <v>6.0592919999999708</v>
      </c>
      <c r="L124" s="632">
        <v>6.4289650000000051</v>
      </c>
      <c r="M124" s="632">
        <v>453.51174300000002</v>
      </c>
      <c r="N124" s="633">
        <v>0.9732011652360516</v>
      </c>
      <c r="O124" s="632">
        <v>160.79695566999999</v>
      </c>
      <c r="P124" s="633">
        <v>0.34505784478540769</v>
      </c>
      <c r="Q124" s="811" t="e">
        <v>#REF!</v>
      </c>
      <c r="R124" s="851"/>
      <c r="S124" s="851"/>
    </row>
    <row r="125" spans="1:61" s="235" customFormat="1" ht="139.5" customHeight="1" x14ac:dyDescent="0.25">
      <c r="A125" s="999"/>
      <c r="B125" s="742" t="s">
        <v>467</v>
      </c>
      <c r="C125" s="738" t="s">
        <v>469</v>
      </c>
      <c r="D125" s="547" t="s">
        <v>493</v>
      </c>
      <c r="E125" s="632">
        <v>466</v>
      </c>
      <c r="F125" s="632">
        <v>466</v>
      </c>
      <c r="G125" s="632">
        <v>0</v>
      </c>
      <c r="H125" s="632">
        <v>466</v>
      </c>
      <c r="I125" s="632">
        <v>342.01870000000002</v>
      </c>
      <c r="J125" s="633">
        <v>0.73394570815450644</v>
      </c>
      <c r="K125" s="630">
        <v>97.64079000000001</v>
      </c>
      <c r="L125" s="632">
        <v>123.98129999999998</v>
      </c>
      <c r="M125" s="632">
        <v>244.37791000000001</v>
      </c>
      <c r="N125" s="633">
        <v>0.52441611587982839</v>
      </c>
      <c r="O125" s="632">
        <v>77.779728000000006</v>
      </c>
      <c r="P125" s="633">
        <v>0.16690928755364809</v>
      </c>
      <c r="Q125" s="811" t="e">
        <v>#REF!</v>
      </c>
      <c r="R125" s="851"/>
      <c r="S125" s="851"/>
    </row>
    <row r="126" spans="1:61" s="235" customFormat="1" ht="90" x14ac:dyDescent="0.25">
      <c r="A126" s="999"/>
      <c r="B126" s="742" t="s">
        <v>470</v>
      </c>
      <c r="C126" s="738" t="s">
        <v>459</v>
      </c>
      <c r="D126" s="547" t="s">
        <v>493</v>
      </c>
      <c r="E126" s="632">
        <v>466</v>
      </c>
      <c r="F126" s="632">
        <v>466</v>
      </c>
      <c r="G126" s="632">
        <v>0</v>
      </c>
      <c r="H126" s="632">
        <v>466</v>
      </c>
      <c r="I126" s="632">
        <v>465.706975</v>
      </c>
      <c r="J126" s="633">
        <v>0.99937119098712446</v>
      </c>
      <c r="K126" s="630">
        <v>59.943173999999999</v>
      </c>
      <c r="L126" s="632">
        <v>0.29302500000000009</v>
      </c>
      <c r="M126" s="632">
        <v>405.763801</v>
      </c>
      <c r="N126" s="633">
        <v>0.8707377703862661</v>
      </c>
      <c r="O126" s="632">
        <v>169.825706</v>
      </c>
      <c r="P126" s="633">
        <v>0.36443284549356225</v>
      </c>
      <c r="Q126" s="811" t="e">
        <v>#REF!</v>
      </c>
      <c r="R126" s="851"/>
      <c r="S126" s="851"/>
    </row>
    <row r="127" spans="1:61" s="235" customFormat="1" ht="45" x14ac:dyDescent="0.25">
      <c r="A127" s="999"/>
      <c r="B127" s="769" t="s">
        <v>473</v>
      </c>
      <c r="C127" s="741" t="s">
        <v>449</v>
      </c>
      <c r="D127" s="547" t="s">
        <v>494</v>
      </c>
      <c r="E127" s="632">
        <v>500</v>
      </c>
      <c r="F127" s="632">
        <v>500</v>
      </c>
      <c r="G127" s="632">
        <v>0</v>
      </c>
      <c r="H127" s="632">
        <v>500</v>
      </c>
      <c r="I127" s="632">
        <v>497.14209199999999</v>
      </c>
      <c r="J127" s="633">
        <v>0.99428418399999996</v>
      </c>
      <c r="K127" s="630">
        <v>0</v>
      </c>
      <c r="L127" s="632">
        <v>2.857908000000009</v>
      </c>
      <c r="M127" s="632">
        <v>497.14209199999999</v>
      </c>
      <c r="N127" s="633">
        <v>0.99428418399999996</v>
      </c>
      <c r="O127" s="632">
        <v>181.416303</v>
      </c>
      <c r="P127" s="633">
        <v>0.362832606</v>
      </c>
      <c r="Q127" s="811"/>
      <c r="R127" s="851"/>
      <c r="S127" s="851"/>
    </row>
    <row r="128" spans="1:61" ht="20.25" thickBot="1" x14ac:dyDescent="0.3">
      <c r="A128" s="999"/>
      <c r="B128" s="965" t="s">
        <v>81</v>
      </c>
      <c r="C128" s="964"/>
      <c r="D128" s="670" t="s">
        <v>81</v>
      </c>
      <c r="E128" s="654">
        <v>2764</v>
      </c>
      <c r="F128" s="657">
        <v>2764</v>
      </c>
      <c r="G128" s="657">
        <v>0</v>
      </c>
      <c r="H128" s="657">
        <v>2764</v>
      </c>
      <c r="I128" s="657">
        <v>2613.2461760000001</v>
      </c>
      <c r="J128" s="653">
        <v>0.94545809551374826</v>
      </c>
      <c r="K128" s="657">
        <v>163.64325599999998</v>
      </c>
      <c r="L128" s="654">
        <v>150.75382399999998</v>
      </c>
      <c r="M128" s="654">
        <v>2449.6029199999998</v>
      </c>
      <c r="N128" s="653">
        <v>0.88625286541244563</v>
      </c>
      <c r="O128" s="654">
        <v>928.79943566999987</v>
      </c>
      <c r="P128" s="653">
        <v>0.33603452810057882</v>
      </c>
      <c r="Q128" s="824" t="e">
        <v>#REF!</v>
      </c>
    </row>
    <row r="129" spans="1:19" ht="33.75" customHeight="1" thickBot="1" x14ac:dyDescent="0.3">
      <c r="A129" s="981"/>
      <c r="B129" s="946" t="s">
        <v>69</v>
      </c>
      <c r="C129" s="947"/>
      <c r="D129" s="948"/>
      <c r="E129" s="655">
        <v>5170.9739659999996</v>
      </c>
      <c r="F129" s="656">
        <v>5170.9739659999996</v>
      </c>
      <c r="G129" s="656">
        <v>0</v>
      </c>
      <c r="H129" s="656">
        <v>5170.9739659999996</v>
      </c>
      <c r="I129" s="656">
        <v>5020.2201430100004</v>
      </c>
      <c r="J129" s="581">
        <v>0.97084614543000403</v>
      </c>
      <c r="K129" s="656">
        <v>221.93936399999998</v>
      </c>
      <c r="L129" s="655">
        <v>150.75382298999921</v>
      </c>
      <c r="M129" s="655">
        <v>4798.2807790099996</v>
      </c>
      <c r="N129" s="581">
        <v>0.92792592083415648</v>
      </c>
      <c r="O129" s="655">
        <v>3024.1506099899998</v>
      </c>
      <c r="P129" s="581">
        <v>0.58483191558771808</v>
      </c>
      <c r="Q129" s="820" t="e">
        <v>#REF!</v>
      </c>
    </row>
    <row r="130" spans="1:19" ht="33.75" customHeight="1" thickBot="1" x14ac:dyDescent="0.3">
      <c r="A130" s="994" t="s">
        <v>549</v>
      </c>
      <c r="B130" s="985"/>
      <c r="C130" s="985"/>
      <c r="D130" s="985"/>
      <c r="E130" s="985"/>
      <c r="F130" s="985"/>
      <c r="G130" s="985"/>
      <c r="H130" s="985"/>
      <c r="I130" s="985"/>
      <c r="J130" s="985"/>
      <c r="K130" s="985"/>
      <c r="L130" s="985"/>
      <c r="M130" s="986"/>
      <c r="N130" s="985"/>
      <c r="O130" s="985"/>
      <c r="P130" s="983"/>
    </row>
    <row r="131" spans="1:19" s="241" customFormat="1" ht="52.5" customHeight="1" thickBot="1" x14ac:dyDescent="0.3">
      <c r="A131" s="501" t="s">
        <v>6</v>
      </c>
      <c r="B131" s="518" t="s">
        <v>7</v>
      </c>
      <c r="C131" s="500" t="s">
        <v>517</v>
      </c>
      <c r="D131" s="502" t="s">
        <v>475</v>
      </c>
      <c r="E131" s="517" t="s">
        <v>93</v>
      </c>
      <c r="F131" s="502" t="s">
        <v>170</v>
      </c>
      <c r="G131" s="502" t="s">
        <v>515</v>
      </c>
      <c r="H131" s="502" t="s">
        <v>516</v>
      </c>
      <c r="I131" s="502" t="s">
        <v>24</v>
      </c>
      <c r="J131" s="503" t="s">
        <v>362</v>
      </c>
      <c r="K131" s="502" t="s">
        <v>174</v>
      </c>
      <c r="L131" s="502" t="s">
        <v>172</v>
      </c>
      <c r="M131" s="502" t="s">
        <v>25</v>
      </c>
      <c r="N131" s="502" t="s">
        <v>43</v>
      </c>
      <c r="O131" s="502" t="s">
        <v>79</v>
      </c>
      <c r="P131" s="519" t="s">
        <v>294</v>
      </c>
      <c r="Q131" s="815" t="s">
        <v>28</v>
      </c>
      <c r="R131" s="852"/>
      <c r="S131" s="852"/>
    </row>
    <row r="132" spans="1:19" s="885" customFormat="1" ht="52.5" customHeight="1" x14ac:dyDescent="0.25">
      <c r="A132" s="1043" t="s">
        <v>327</v>
      </c>
      <c r="B132" s="886" t="s">
        <v>460</v>
      </c>
      <c r="C132" s="746" t="s">
        <v>449</v>
      </c>
      <c r="D132" s="886" t="s">
        <v>536</v>
      </c>
      <c r="E132" s="887">
        <v>2000</v>
      </c>
      <c r="F132" s="887">
        <v>2000</v>
      </c>
      <c r="G132" s="887">
        <v>0</v>
      </c>
      <c r="H132" s="887">
        <v>2000</v>
      </c>
      <c r="I132" s="630">
        <v>1971.4812434999999</v>
      </c>
      <c r="J132" s="633">
        <v>0.98574062174999999</v>
      </c>
      <c r="K132" s="630">
        <v>1971.4812434999999</v>
      </c>
      <c r="L132" s="632">
        <v>28.518756500000109</v>
      </c>
      <c r="M132" s="632">
        <v>1968.0312429999999</v>
      </c>
      <c r="N132" s="631">
        <v>0.98401562149999999</v>
      </c>
      <c r="O132" s="628">
        <v>637.40680599999996</v>
      </c>
      <c r="P132" s="631">
        <v>0.318703403</v>
      </c>
      <c r="Q132" s="883"/>
      <c r="R132" s="884"/>
      <c r="S132" s="884"/>
    </row>
    <row r="133" spans="1:19" ht="53.25" customHeight="1" x14ac:dyDescent="0.25">
      <c r="A133" s="1044"/>
      <c r="B133" s="742" t="s">
        <v>472</v>
      </c>
      <c r="C133" s="746" t="s">
        <v>449</v>
      </c>
      <c r="D133" s="886" t="s">
        <v>495</v>
      </c>
      <c r="E133" s="628">
        <v>3000</v>
      </c>
      <c r="F133" s="628">
        <v>3000</v>
      </c>
      <c r="G133" s="628">
        <v>0</v>
      </c>
      <c r="H133" s="628">
        <v>3000</v>
      </c>
      <c r="I133" s="630">
        <v>2693.6451513899997</v>
      </c>
      <c r="J133" s="633">
        <v>0.89788171712999987</v>
      </c>
      <c r="K133" s="630">
        <v>2693.6451513899997</v>
      </c>
      <c r="L133" s="632">
        <v>306.35484861000032</v>
      </c>
      <c r="M133" s="632">
        <v>2169.9017990000002</v>
      </c>
      <c r="N133" s="631">
        <v>0.72330059966666671</v>
      </c>
      <c r="O133" s="628">
        <v>758.11059399999999</v>
      </c>
      <c r="P133" s="631">
        <v>0.25270353133333334</v>
      </c>
      <c r="Q133" s="836" t="e">
        <v>#REF!</v>
      </c>
    </row>
    <row r="134" spans="1:19" ht="19.5" x14ac:dyDescent="0.25">
      <c r="A134" s="1044"/>
      <c r="B134" s="956" t="s">
        <v>48</v>
      </c>
      <c r="C134" s="957"/>
      <c r="D134" s="668" t="s">
        <v>81</v>
      </c>
      <c r="E134" s="647">
        <v>5000</v>
      </c>
      <c r="F134" s="647">
        <v>5000</v>
      </c>
      <c r="G134" s="647">
        <v>0</v>
      </c>
      <c r="H134" s="647">
        <v>5000</v>
      </c>
      <c r="I134" s="647">
        <v>4665.1263948899996</v>
      </c>
      <c r="J134" s="649">
        <v>0.93302527897799992</v>
      </c>
      <c r="K134" s="648">
        <v>4665.1263948899996</v>
      </c>
      <c r="L134" s="647">
        <v>334.87360511000043</v>
      </c>
      <c r="M134" s="648">
        <v>4137.9330420000006</v>
      </c>
      <c r="N134" s="649">
        <v>0.82758660840000009</v>
      </c>
      <c r="O134" s="648">
        <v>1395.5174</v>
      </c>
      <c r="P134" s="649">
        <v>0.27910348000000001</v>
      </c>
      <c r="Q134" s="837" t="e">
        <v>#REF!</v>
      </c>
    </row>
    <row r="135" spans="1:19" ht="20.25" thickBot="1" x14ac:dyDescent="0.3">
      <c r="A135" s="1044"/>
      <c r="B135" s="958" t="s">
        <v>502</v>
      </c>
      <c r="C135" s="959"/>
      <c r="D135" s="689" t="s">
        <v>278</v>
      </c>
      <c r="E135" s="690">
        <v>0</v>
      </c>
      <c r="F135" s="691">
        <v>0</v>
      </c>
      <c r="G135" s="691">
        <v>0</v>
      </c>
      <c r="H135" s="691">
        <v>0</v>
      </c>
      <c r="I135" s="691">
        <v>0</v>
      </c>
      <c r="J135" s="653">
        <v>0</v>
      </c>
      <c r="K135" s="691">
        <v>0</v>
      </c>
      <c r="L135" s="690">
        <v>0</v>
      </c>
      <c r="M135" s="690">
        <v>0</v>
      </c>
      <c r="N135" s="692">
        <v>0</v>
      </c>
      <c r="O135" s="690">
        <v>0</v>
      </c>
      <c r="P135" s="653">
        <v>0</v>
      </c>
      <c r="Q135" s="838">
        <v>0</v>
      </c>
    </row>
    <row r="136" spans="1:19" ht="34.5" customHeight="1" thickBot="1" x14ac:dyDescent="0.3">
      <c r="A136" s="1045"/>
      <c r="B136" s="946" t="s">
        <v>69</v>
      </c>
      <c r="C136" s="947"/>
      <c r="D136" s="948"/>
      <c r="E136" s="655">
        <v>5000</v>
      </c>
      <c r="F136" s="656">
        <v>5000</v>
      </c>
      <c r="G136" s="656">
        <v>0</v>
      </c>
      <c r="H136" s="656">
        <v>5000</v>
      </c>
      <c r="I136" s="656">
        <v>4665.1263948899996</v>
      </c>
      <c r="J136" s="581">
        <v>0.93302527897799992</v>
      </c>
      <c r="K136" s="656">
        <v>4665.1263948899996</v>
      </c>
      <c r="L136" s="655">
        <v>334.87360511000043</v>
      </c>
      <c r="M136" s="655">
        <v>4137.9330420000006</v>
      </c>
      <c r="N136" s="581">
        <v>0.82758660840000009</v>
      </c>
      <c r="O136" s="655">
        <v>1395.5174</v>
      </c>
      <c r="P136" s="581">
        <v>0.27910348000000001</v>
      </c>
      <c r="Q136" s="839" t="e">
        <v>#REF!</v>
      </c>
    </row>
    <row r="137" spans="1:19" ht="18" customHeight="1" thickBot="1" x14ac:dyDescent="0.3">
      <c r="A137" s="984" t="s">
        <v>549</v>
      </c>
      <c r="B137" s="985"/>
      <c r="C137" s="985"/>
      <c r="D137" s="985"/>
      <c r="E137" s="985"/>
      <c r="F137" s="985"/>
      <c r="G137" s="985"/>
      <c r="H137" s="985"/>
      <c r="I137" s="985"/>
      <c r="J137" s="985"/>
      <c r="K137" s="985"/>
      <c r="L137" s="985"/>
      <c r="M137" s="986"/>
      <c r="N137" s="985"/>
      <c r="O137" s="985"/>
      <c r="P137" s="987"/>
    </row>
    <row r="138" spans="1:19" s="241" customFormat="1" ht="68.25" customHeight="1" thickBot="1" x14ac:dyDescent="0.3">
      <c r="A138" s="501" t="s">
        <v>6</v>
      </c>
      <c r="B138" s="518" t="s">
        <v>7</v>
      </c>
      <c r="C138" s="500" t="s">
        <v>517</v>
      </c>
      <c r="D138" s="502" t="s">
        <v>475</v>
      </c>
      <c r="E138" s="517" t="s">
        <v>93</v>
      </c>
      <c r="F138" s="502" t="s">
        <v>170</v>
      </c>
      <c r="G138" s="502" t="s">
        <v>515</v>
      </c>
      <c r="H138" s="502" t="s">
        <v>516</v>
      </c>
      <c r="I138" s="502" t="s">
        <v>24</v>
      </c>
      <c r="J138" s="503" t="s">
        <v>362</v>
      </c>
      <c r="K138" s="502" t="s">
        <v>174</v>
      </c>
      <c r="L138" s="502" t="s">
        <v>172</v>
      </c>
      <c r="M138" s="502" t="s">
        <v>25</v>
      </c>
      <c r="N138" s="502" t="s">
        <v>43</v>
      </c>
      <c r="O138" s="502" t="s">
        <v>79</v>
      </c>
      <c r="P138" s="519" t="s">
        <v>294</v>
      </c>
      <c r="Q138" s="833" t="s">
        <v>28</v>
      </c>
      <c r="R138" s="852"/>
      <c r="S138" s="852"/>
    </row>
    <row r="139" spans="1:19" s="235" customFormat="1" ht="67.5" customHeight="1" x14ac:dyDescent="0.25">
      <c r="A139" s="980" t="s">
        <v>525</v>
      </c>
      <c r="B139" s="802" t="s">
        <v>129</v>
      </c>
      <c r="C139" s="789" t="s">
        <v>312</v>
      </c>
      <c r="D139" s="803" t="s">
        <v>312</v>
      </c>
      <c r="E139" s="693">
        <v>10615.530199999999</v>
      </c>
      <c r="F139" s="678">
        <v>10615.530199999999</v>
      </c>
      <c r="G139" s="678">
        <v>0</v>
      </c>
      <c r="H139" s="678">
        <v>10615.530199999999</v>
      </c>
      <c r="I139" s="678">
        <v>4489.3992010000002</v>
      </c>
      <c r="J139" s="694">
        <v>0.42290861750833703</v>
      </c>
      <c r="K139" s="678">
        <v>418.48945900000035</v>
      </c>
      <c r="L139" s="693">
        <v>6126.1309989999991</v>
      </c>
      <c r="M139" s="693">
        <v>4070.9097419999998</v>
      </c>
      <c r="N139" s="694">
        <v>0.38348623811554888</v>
      </c>
      <c r="O139" s="693">
        <v>1254.2305080000001</v>
      </c>
      <c r="P139" s="695">
        <v>0.118150528929775</v>
      </c>
      <c r="Q139" s="840">
        <v>1132.1548580000001</v>
      </c>
      <c r="R139" s="851"/>
      <c r="S139" s="851"/>
    </row>
    <row r="140" spans="1:19" ht="26.25" customHeight="1" x14ac:dyDescent="0.25">
      <c r="A140" s="999"/>
      <c r="B140" s="988" t="s">
        <v>47</v>
      </c>
      <c r="C140" s="989"/>
      <c r="D140" s="696" t="s">
        <v>47</v>
      </c>
      <c r="E140" s="697">
        <v>10615.530199999999</v>
      </c>
      <c r="F140" s="698">
        <v>10615.530199999999</v>
      </c>
      <c r="G140" s="698">
        <v>0</v>
      </c>
      <c r="H140" s="698">
        <v>10615.530199999999</v>
      </c>
      <c r="I140" s="699">
        <v>4489.3992010000002</v>
      </c>
      <c r="J140" s="700">
        <v>0.42290861750833703</v>
      </c>
      <c r="K140" s="699">
        <v>418.48945900000035</v>
      </c>
      <c r="L140" s="701">
        <v>6126.1309989999991</v>
      </c>
      <c r="M140" s="701">
        <v>4070.9097419999998</v>
      </c>
      <c r="N140" s="702">
        <v>0.38348623811554888</v>
      </c>
      <c r="O140" s="697">
        <v>1254.2305080000001</v>
      </c>
      <c r="P140" s="703">
        <v>0.118150528929775</v>
      </c>
      <c r="Q140" s="841">
        <v>1132.1548580000001</v>
      </c>
    </row>
    <row r="141" spans="1:19" ht="45" customHeight="1" x14ac:dyDescent="0.25">
      <c r="A141" s="999"/>
      <c r="B141" s="877" t="s">
        <v>450</v>
      </c>
      <c r="C141" s="746" t="s">
        <v>534</v>
      </c>
      <c r="D141" s="746" t="s">
        <v>496</v>
      </c>
      <c r="E141" s="790">
        <v>5000</v>
      </c>
      <c r="F141" s="790">
        <v>5000</v>
      </c>
      <c r="G141" s="628">
        <v>0</v>
      </c>
      <c r="H141" s="628">
        <v>5000</v>
      </c>
      <c r="I141" s="630">
        <v>0</v>
      </c>
      <c r="J141" s="700">
        <v>0</v>
      </c>
      <c r="K141" s="630">
        <v>0</v>
      </c>
      <c r="L141" s="632">
        <v>5000</v>
      </c>
      <c r="M141" s="632">
        <v>0</v>
      </c>
      <c r="N141" s="633">
        <v>0</v>
      </c>
      <c r="O141" s="628">
        <v>0</v>
      </c>
      <c r="P141" s="631">
        <v>0</v>
      </c>
      <c r="Q141" s="618"/>
    </row>
    <row r="142" spans="1:19" ht="20.25" thickBot="1" x14ac:dyDescent="0.3">
      <c r="A142" s="999"/>
      <c r="B142" s="990" t="s">
        <v>48</v>
      </c>
      <c r="C142" s="991"/>
      <c r="D142" s="668" t="s">
        <v>81</v>
      </c>
      <c r="E142" s="647">
        <v>5000</v>
      </c>
      <c r="F142" s="647">
        <v>5000</v>
      </c>
      <c r="G142" s="647">
        <v>0</v>
      </c>
      <c r="H142" s="647">
        <v>5000</v>
      </c>
      <c r="I142" s="647">
        <v>0</v>
      </c>
      <c r="J142" s="649">
        <v>0</v>
      </c>
      <c r="K142" s="648">
        <v>0</v>
      </c>
      <c r="L142" s="647">
        <v>5000</v>
      </c>
      <c r="M142" s="647">
        <v>0</v>
      </c>
      <c r="N142" s="649">
        <v>0</v>
      </c>
      <c r="O142" s="647">
        <v>0</v>
      </c>
      <c r="P142" s="704">
        <v>0</v>
      </c>
      <c r="Q142" s="822" t="e">
        <v>#REF!</v>
      </c>
    </row>
    <row r="143" spans="1:19" ht="26.25" customHeight="1" thickBot="1" x14ac:dyDescent="0.3">
      <c r="A143" s="981"/>
      <c r="B143" s="946" t="s">
        <v>69</v>
      </c>
      <c r="C143" s="947"/>
      <c r="D143" s="948"/>
      <c r="E143" s="655">
        <v>15615.530199999999</v>
      </c>
      <c r="F143" s="656">
        <v>15615.530199999999</v>
      </c>
      <c r="G143" s="656">
        <v>0</v>
      </c>
      <c r="H143" s="656">
        <v>15615.530199999999</v>
      </c>
      <c r="I143" s="656">
        <v>4489.3992010000002</v>
      </c>
      <c r="J143" s="581">
        <v>0.28749579063284064</v>
      </c>
      <c r="K143" s="656">
        <v>418.48945900000035</v>
      </c>
      <c r="L143" s="655">
        <v>11126.130998999999</v>
      </c>
      <c r="M143" s="655">
        <v>4070.9097419999998</v>
      </c>
      <c r="N143" s="581">
        <v>0.26069622291787442</v>
      </c>
      <c r="O143" s="655">
        <v>1254.2305080000001</v>
      </c>
      <c r="P143" s="705">
        <v>8.0319431484945678E-2</v>
      </c>
      <c r="Q143" s="820" t="e">
        <v>#REF!</v>
      </c>
    </row>
    <row r="144" spans="1:19" ht="18" customHeight="1" thickBot="1" x14ac:dyDescent="0.3">
      <c r="A144" s="994" t="s">
        <v>549</v>
      </c>
      <c r="B144" s="994"/>
      <c r="C144" s="994"/>
      <c r="D144" s="994"/>
      <c r="E144" s="994"/>
      <c r="F144" s="994"/>
      <c r="G144" s="994"/>
      <c r="H144" s="994"/>
      <c r="I144" s="994"/>
      <c r="J144" s="994"/>
      <c r="K144" s="994"/>
      <c r="L144" s="994"/>
      <c r="M144" s="1000"/>
      <c r="N144" s="994"/>
      <c r="O144" s="994"/>
      <c r="P144" s="994"/>
    </row>
    <row r="145" spans="1:19" s="241" customFormat="1" ht="68.25" customHeight="1" x14ac:dyDescent="0.25">
      <c r="A145" s="501" t="s">
        <v>6</v>
      </c>
      <c r="B145" s="518" t="s">
        <v>7</v>
      </c>
      <c r="C145" s="500" t="s">
        <v>517</v>
      </c>
      <c r="D145" s="502" t="s">
        <v>475</v>
      </c>
      <c r="E145" s="517" t="s">
        <v>93</v>
      </c>
      <c r="F145" s="502" t="s">
        <v>170</v>
      </c>
      <c r="G145" s="502" t="s">
        <v>515</v>
      </c>
      <c r="H145" s="502" t="s">
        <v>516</v>
      </c>
      <c r="I145" s="502" t="s">
        <v>24</v>
      </c>
      <c r="J145" s="503" t="s">
        <v>362</v>
      </c>
      <c r="K145" s="502" t="s">
        <v>174</v>
      </c>
      <c r="L145" s="502" t="s">
        <v>172</v>
      </c>
      <c r="M145" s="502" t="s">
        <v>25</v>
      </c>
      <c r="N145" s="502" t="s">
        <v>43</v>
      </c>
      <c r="O145" s="502" t="s">
        <v>79</v>
      </c>
      <c r="P145" s="519" t="s">
        <v>294</v>
      </c>
      <c r="Q145" s="815" t="s">
        <v>28</v>
      </c>
      <c r="R145" s="852"/>
      <c r="S145" s="852"/>
    </row>
    <row r="146" spans="1:19" ht="26.25" customHeight="1" x14ac:dyDescent="0.25">
      <c r="A146" s="999" t="s">
        <v>505</v>
      </c>
      <c r="B146" s="770" t="s">
        <v>369</v>
      </c>
      <c r="C146" s="549" t="s">
        <v>370</v>
      </c>
      <c r="D146" s="50" t="s">
        <v>370</v>
      </c>
      <c r="E146" s="674">
        <v>3542.9</v>
      </c>
      <c r="F146" s="675">
        <v>3542.9</v>
      </c>
      <c r="G146" s="675">
        <v>0</v>
      </c>
      <c r="H146" s="675">
        <v>3542.9</v>
      </c>
      <c r="I146" s="645">
        <v>423.31873367000003</v>
      </c>
      <c r="J146" s="646">
        <v>0.11948368107200316</v>
      </c>
      <c r="K146" s="645">
        <v>318.65206700000005</v>
      </c>
      <c r="L146" s="644">
        <v>3119.5812663300003</v>
      </c>
      <c r="M146" s="644">
        <v>104.66666667</v>
      </c>
      <c r="N146" s="687">
        <v>2.9542653382821981E-2</v>
      </c>
      <c r="O146" s="674">
        <v>0</v>
      </c>
      <c r="P146" s="706">
        <v>0</v>
      </c>
      <c r="Q146" s="842" t="e">
        <v>#REF!</v>
      </c>
    </row>
    <row r="147" spans="1:19" ht="32.25" customHeight="1" thickBot="1" x14ac:dyDescent="0.3">
      <c r="A147" s="999"/>
      <c r="B147" s="990" t="s">
        <v>370</v>
      </c>
      <c r="C147" s="991"/>
      <c r="D147" s="668" t="s">
        <v>47</v>
      </c>
      <c r="E147" s="647">
        <v>3542.9</v>
      </c>
      <c r="F147" s="648">
        <v>3542.9</v>
      </c>
      <c r="G147" s="648">
        <v>0</v>
      </c>
      <c r="H147" s="648">
        <v>3542.9</v>
      </c>
      <c r="I147" s="648">
        <v>423.31873367000003</v>
      </c>
      <c r="J147" s="649">
        <v>0.11948368107200316</v>
      </c>
      <c r="K147" s="648">
        <v>318.65206700000005</v>
      </c>
      <c r="L147" s="647">
        <v>3119.5812663300003</v>
      </c>
      <c r="M147" s="647">
        <v>104.66666667</v>
      </c>
      <c r="N147" s="649">
        <v>2.9542653382821981E-2</v>
      </c>
      <c r="O147" s="647">
        <v>0</v>
      </c>
      <c r="P147" s="704">
        <v>0</v>
      </c>
      <c r="Q147" s="843" t="e">
        <v>#REF!</v>
      </c>
    </row>
    <row r="148" spans="1:19" ht="27.75" customHeight="1" thickBot="1" x14ac:dyDescent="0.3">
      <c r="A148" s="981"/>
      <c r="B148" s="946" t="s">
        <v>69</v>
      </c>
      <c r="C148" s="948"/>
      <c r="D148" s="707" t="s">
        <v>303</v>
      </c>
      <c r="E148" s="655">
        <v>3542.9</v>
      </c>
      <c r="F148" s="656">
        <v>3542.9</v>
      </c>
      <c r="G148" s="656">
        <v>0</v>
      </c>
      <c r="H148" s="656">
        <v>3542.9</v>
      </c>
      <c r="I148" s="656">
        <v>423.31873367000003</v>
      </c>
      <c r="J148" s="581">
        <v>0.11948368107200316</v>
      </c>
      <c r="K148" s="656">
        <v>318.65206700000005</v>
      </c>
      <c r="L148" s="655">
        <v>3119.5812663300003</v>
      </c>
      <c r="M148" s="655">
        <v>104.66666667</v>
      </c>
      <c r="N148" s="581">
        <v>2.9542653382821981E-2</v>
      </c>
      <c r="O148" s="655">
        <v>0</v>
      </c>
      <c r="P148" s="705">
        <v>0</v>
      </c>
      <c r="Q148" s="820" t="e">
        <v>#REF!</v>
      </c>
    </row>
    <row r="149" spans="1:19" ht="18" customHeight="1" thickBot="1" x14ac:dyDescent="0.3">
      <c r="A149" s="994" t="s">
        <v>549</v>
      </c>
      <c r="B149" s="994"/>
      <c r="C149" s="994"/>
      <c r="D149" s="994"/>
      <c r="E149" s="994"/>
      <c r="F149" s="994"/>
      <c r="G149" s="994"/>
      <c r="H149" s="994"/>
      <c r="I149" s="994"/>
      <c r="J149" s="994"/>
      <c r="K149" s="994"/>
      <c r="L149" s="994"/>
      <c r="M149" s="1000"/>
      <c r="N149" s="994"/>
      <c r="O149" s="994"/>
      <c r="P149" s="994"/>
    </row>
    <row r="150" spans="1:19" s="241" customFormat="1" ht="68.25" customHeight="1" x14ac:dyDescent="0.25">
      <c r="A150" s="501" t="s">
        <v>6</v>
      </c>
      <c r="B150" s="518" t="s">
        <v>7</v>
      </c>
      <c r="C150" s="500" t="s">
        <v>517</v>
      </c>
      <c r="D150" s="502" t="s">
        <v>475</v>
      </c>
      <c r="E150" s="517" t="s">
        <v>93</v>
      </c>
      <c r="F150" s="502" t="s">
        <v>170</v>
      </c>
      <c r="G150" s="502" t="s">
        <v>515</v>
      </c>
      <c r="H150" s="502" t="s">
        <v>516</v>
      </c>
      <c r="I150" s="502" t="s">
        <v>24</v>
      </c>
      <c r="J150" s="503" t="s">
        <v>362</v>
      </c>
      <c r="K150" s="502" t="s">
        <v>174</v>
      </c>
      <c r="L150" s="502" t="s">
        <v>172</v>
      </c>
      <c r="M150" s="502" t="s">
        <v>25</v>
      </c>
      <c r="N150" s="502" t="s">
        <v>43</v>
      </c>
      <c r="O150" s="502" t="s">
        <v>79</v>
      </c>
      <c r="P150" s="519" t="s">
        <v>294</v>
      </c>
      <c r="Q150" s="815" t="s">
        <v>28</v>
      </c>
      <c r="R150" s="852"/>
      <c r="S150" s="852"/>
    </row>
    <row r="151" spans="1:19" s="235" customFormat="1" ht="62.25" customHeight="1" thickBot="1" x14ac:dyDescent="0.3">
      <c r="A151" s="999" t="s">
        <v>231</v>
      </c>
      <c r="B151" s="762" t="s">
        <v>336</v>
      </c>
      <c r="C151" s="550" t="s">
        <v>337</v>
      </c>
      <c r="D151" s="907" t="s">
        <v>337</v>
      </c>
      <c r="E151" s="632">
        <v>485.56380999999999</v>
      </c>
      <c r="F151" s="630">
        <v>485.56380999999999</v>
      </c>
      <c r="G151" s="630">
        <v>0</v>
      </c>
      <c r="H151" s="630">
        <v>485.56380999999999</v>
      </c>
      <c r="I151" s="630">
        <v>485.56380999999999</v>
      </c>
      <c r="J151" s="633">
        <v>1</v>
      </c>
      <c r="K151" s="908">
        <v>0</v>
      </c>
      <c r="L151" s="632">
        <v>0</v>
      </c>
      <c r="M151" s="632">
        <v>485.56380999999999</v>
      </c>
      <c r="N151" s="633">
        <v>1</v>
      </c>
      <c r="O151" s="632">
        <v>0</v>
      </c>
      <c r="P151" s="633">
        <v>0</v>
      </c>
      <c r="Q151" s="909" t="e">
        <v>#REF!</v>
      </c>
      <c r="R151" s="910"/>
      <c r="S151" s="910"/>
    </row>
    <row r="152" spans="1:19" ht="39" customHeight="1" thickBot="1" x14ac:dyDescent="0.3">
      <c r="A152" s="999"/>
      <c r="B152" s="951" t="s">
        <v>69</v>
      </c>
      <c r="C152" s="949"/>
      <c r="D152" s="950"/>
      <c r="E152" s="671">
        <v>485.56380999999999</v>
      </c>
      <c r="F152" s="672">
        <v>485.56380999999999</v>
      </c>
      <c r="G152" s="672">
        <v>0</v>
      </c>
      <c r="H152" s="672">
        <v>485.56380999999999</v>
      </c>
      <c r="I152" s="672">
        <v>485.56380999999999</v>
      </c>
      <c r="J152" s="673">
        <v>1</v>
      </c>
      <c r="K152" s="775">
        <v>0</v>
      </c>
      <c r="L152" s="671">
        <v>0</v>
      </c>
      <c r="M152" s="671">
        <v>485.56380999999999</v>
      </c>
      <c r="N152" s="673">
        <v>1</v>
      </c>
      <c r="O152" s="671">
        <v>0</v>
      </c>
      <c r="P152" s="776">
        <v>0</v>
      </c>
      <c r="Q152" s="832" t="e">
        <v>#REF!</v>
      </c>
    </row>
    <row r="153" spans="1:19" ht="18" customHeight="1" thickBot="1" x14ac:dyDescent="0.3">
      <c r="A153" s="994" t="s">
        <v>549</v>
      </c>
      <c r="B153" s="994"/>
      <c r="C153" s="994"/>
      <c r="D153" s="994"/>
      <c r="E153" s="994"/>
      <c r="F153" s="994"/>
      <c r="G153" s="994"/>
      <c r="H153" s="994"/>
      <c r="I153" s="994"/>
      <c r="J153" s="994"/>
      <c r="K153" s="994"/>
      <c r="L153" s="994"/>
      <c r="M153" s="1000"/>
      <c r="N153" s="994"/>
      <c r="O153" s="994"/>
      <c r="P153" s="996"/>
    </row>
    <row r="154" spans="1:19" s="241" customFormat="1" ht="56.25" customHeight="1" x14ac:dyDescent="0.25">
      <c r="A154" s="501" t="s">
        <v>6</v>
      </c>
      <c r="B154" s="518" t="s">
        <v>7</v>
      </c>
      <c r="C154" s="500" t="s">
        <v>517</v>
      </c>
      <c r="D154" s="502" t="s">
        <v>475</v>
      </c>
      <c r="E154" s="517" t="s">
        <v>93</v>
      </c>
      <c r="F154" s="502" t="s">
        <v>170</v>
      </c>
      <c r="G154" s="502" t="s">
        <v>515</v>
      </c>
      <c r="H154" s="502" t="s">
        <v>516</v>
      </c>
      <c r="I154" s="502" t="s">
        <v>24</v>
      </c>
      <c r="J154" s="503" t="s">
        <v>362</v>
      </c>
      <c r="K154" s="502" t="s">
        <v>174</v>
      </c>
      <c r="L154" s="502" t="s">
        <v>172</v>
      </c>
      <c r="M154" s="502" t="s">
        <v>25</v>
      </c>
      <c r="N154" s="502" t="s">
        <v>43</v>
      </c>
      <c r="O154" s="502" t="s">
        <v>79</v>
      </c>
      <c r="P154" s="519" t="s">
        <v>294</v>
      </c>
      <c r="Q154" s="833" t="s">
        <v>28</v>
      </c>
      <c r="R154" s="852"/>
      <c r="S154" s="852"/>
    </row>
    <row r="155" spans="1:19" s="235" customFormat="1" ht="40.5" customHeight="1" x14ac:dyDescent="0.25">
      <c r="A155" s="999" t="s">
        <v>477</v>
      </c>
      <c r="B155" s="762" t="s">
        <v>336</v>
      </c>
      <c r="C155" s="548" t="s">
        <v>337</v>
      </c>
      <c r="D155" s="328" t="s">
        <v>337</v>
      </c>
      <c r="E155" s="632">
        <v>6126.9098969999995</v>
      </c>
      <c r="F155" s="630">
        <v>6126.9098969999995</v>
      </c>
      <c r="G155" s="630">
        <v>0</v>
      </c>
      <c r="H155" s="630">
        <v>6126.9098969999995</v>
      </c>
      <c r="I155" s="630">
        <v>6110.7945970000001</v>
      </c>
      <c r="J155" s="633">
        <v>0.99736975077634316</v>
      </c>
      <c r="K155" s="630">
        <v>6110.7945970000001</v>
      </c>
      <c r="L155" s="632">
        <v>16.115299999999479</v>
      </c>
      <c r="M155" s="632">
        <v>3996.50385388</v>
      </c>
      <c r="N155" s="633">
        <v>0.65228702903511948</v>
      </c>
      <c r="O155" s="632">
        <v>2132.7891981100006</v>
      </c>
      <c r="P155" s="633">
        <v>0.34810193620675023</v>
      </c>
      <c r="Q155" s="811" t="e">
        <v>#REF!</v>
      </c>
      <c r="R155" s="910"/>
      <c r="S155" s="871"/>
    </row>
    <row r="156" spans="1:19" ht="27.75" customHeight="1" x14ac:dyDescent="0.25">
      <c r="A156" s="999"/>
      <c r="B156" s="992" t="s">
        <v>501</v>
      </c>
      <c r="C156" s="993"/>
      <c r="D156" s="708" t="s">
        <v>167</v>
      </c>
      <c r="E156" s="634">
        <v>6126.9098969999995</v>
      </c>
      <c r="F156" s="635">
        <v>6126.9098969999995</v>
      </c>
      <c r="G156" s="635">
        <v>0</v>
      </c>
      <c r="H156" s="635">
        <v>6126.9098969999995</v>
      </c>
      <c r="I156" s="635">
        <v>6110.7945970000001</v>
      </c>
      <c r="J156" s="636">
        <v>0.99736975077634316</v>
      </c>
      <c r="K156" s="635">
        <v>6110.7945970000001</v>
      </c>
      <c r="L156" s="634">
        <v>16.115299999999479</v>
      </c>
      <c r="M156" s="634">
        <v>3996.50385388</v>
      </c>
      <c r="N156" s="636">
        <v>0.65228702903511948</v>
      </c>
      <c r="O156" s="634">
        <v>2132.7891981100006</v>
      </c>
      <c r="P156" s="636">
        <v>0.34810193620675023</v>
      </c>
      <c r="Q156" s="812" t="e">
        <v>#REF!</v>
      </c>
    </row>
    <row r="157" spans="1:19" ht="45" x14ac:dyDescent="0.25">
      <c r="A157" s="999"/>
      <c r="B157" s="802" t="s">
        <v>115</v>
      </c>
      <c r="C157" s="548" t="s">
        <v>310</v>
      </c>
      <c r="D157" s="328" t="s">
        <v>310</v>
      </c>
      <c r="E157" s="628">
        <v>900</v>
      </c>
      <c r="F157" s="629">
        <v>3120</v>
      </c>
      <c r="G157" s="629">
        <v>0</v>
      </c>
      <c r="H157" s="629">
        <v>3120</v>
      </c>
      <c r="I157" s="630">
        <v>3120</v>
      </c>
      <c r="J157" s="633">
        <v>1</v>
      </c>
      <c r="K157" s="630">
        <v>259.96659899999986</v>
      </c>
      <c r="L157" s="632">
        <v>0</v>
      </c>
      <c r="M157" s="632">
        <v>2860.0334010000001</v>
      </c>
      <c r="N157" s="637">
        <v>0.91667737211538469</v>
      </c>
      <c r="O157" s="628">
        <v>431.54547400000001</v>
      </c>
      <c r="P157" s="637">
        <v>0.13831585705128205</v>
      </c>
      <c r="Q157" s="618" t="e">
        <v>#REF!</v>
      </c>
      <c r="R157" s="855"/>
    </row>
    <row r="158" spans="1:19" ht="30" x14ac:dyDescent="0.25">
      <c r="A158" s="999"/>
      <c r="B158" s="762" t="s">
        <v>118</v>
      </c>
      <c r="C158" s="548" t="s">
        <v>119</v>
      </c>
      <c r="D158" s="328" t="s">
        <v>119</v>
      </c>
      <c r="E158" s="628">
        <v>4947</v>
      </c>
      <c r="F158" s="629">
        <v>4947</v>
      </c>
      <c r="G158" s="629">
        <v>0</v>
      </c>
      <c r="H158" s="629">
        <v>4947</v>
      </c>
      <c r="I158" s="630">
        <v>4947</v>
      </c>
      <c r="J158" s="633">
        <v>1</v>
      </c>
      <c r="K158" s="630">
        <v>0</v>
      </c>
      <c r="L158" s="632">
        <v>0</v>
      </c>
      <c r="M158" s="632">
        <v>4947</v>
      </c>
      <c r="N158" s="637">
        <v>1</v>
      </c>
      <c r="O158" s="628">
        <v>824.5</v>
      </c>
      <c r="P158" s="637">
        <v>0.16666666666666666</v>
      </c>
      <c r="Q158" s="618" t="e">
        <v>#REF!</v>
      </c>
      <c r="R158" s="855"/>
    </row>
    <row r="159" spans="1:19" ht="30" x14ac:dyDescent="0.25">
      <c r="A159" s="999"/>
      <c r="B159" s="762" t="s">
        <v>120</v>
      </c>
      <c r="C159" s="548" t="s">
        <v>121</v>
      </c>
      <c r="D159" s="328" t="s">
        <v>121</v>
      </c>
      <c r="E159" s="628">
        <v>3515</v>
      </c>
      <c r="F159" s="629">
        <v>3515</v>
      </c>
      <c r="G159" s="629">
        <v>0</v>
      </c>
      <c r="H159" s="629">
        <v>3515</v>
      </c>
      <c r="I159" s="630">
        <v>3515</v>
      </c>
      <c r="J159" s="633">
        <v>1</v>
      </c>
      <c r="K159" s="630">
        <v>0</v>
      </c>
      <c r="L159" s="632">
        <v>0</v>
      </c>
      <c r="M159" s="632">
        <v>3515</v>
      </c>
      <c r="N159" s="637">
        <v>1</v>
      </c>
      <c r="O159" s="628">
        <v>585.83333200000004</v>
      </c>
      <c r="P159" s="637">
        <v>0.16666666628733998</v>
      </c>
      <c r="Q159" s="618" t="e">
        <v>#REF!</v>
      </c>
      <c r="R159" s="855"/>
    </row>
    <row r="160" spans="1:19" ht="30" x14ac:dyDescent="0.25">
      <c r="A160" s="999"/>
      <c r="B160" s="762" t="s">
        <v>122</v>
      </c>
      <c r="C160" s="548" t="s">
        <v>123</v>
      </c>
      <c r="D160" s="328" t="s">
        <v>123</v>
      </c>
      <c r="E160" s="628">
        <v>2736</v>
      </c>
      <c r="F160" s="629">
        <v>2736</v>
      </c>
      <c r="G160" s="629">
        <v>0</v>
      </c>
      <c r="H160" s="629">
        <v>2736</v>
      </c>
      <c r="I160" s="630">
        <v>2736</v>
      </c>
      <c r="J160" s="633">
        <v>1</v>
      </c>
      <c r="K160" s="630">
        <v>0</v>
      </c>
      <c r="L160" s="632">
        <v>0</v>
      </c>
      <c r="M160" s="632">
        <v>2736</v>
      </c>
      <c r="N160" s="637">
        <v>1</v>
      </c>
      <c r="O160" s="628">
        <v>456</v>
      </c>
      <c r="P160" s="637">
        <v>0.16666666666666666</v>
      </c>
      <c r="Q160" s="618" t="e">
        <v>#REF!</v>
      </c>
    </row>
    <row r="161" spans="1:19" ht="30" x14ac:dyDescent="0.25">
      <c r="A161" s="999"/>
      <c r="B161" s="762" t="s">
        <v>124</v>
      </c>
      <c r="C161" s="548" t="s">
        <v>125</v>
      </c>
      <c r="D161" s="328" t="s">
        <v>125</v>
      </c>
      <c r="E161" s="628">
        <v>3512</v>
      </c>
      <c r="F161" s="629">
        <v>3512</v>
      </c>
      <c r="G161" s="629">
        <v>0</v>
      </c>
      <c r="H161" s="629">
        <v>3512</v>
      </c>
      <c r="I161" s="630">
        <v>3512</v>
      </c>
      <c r="J161" s="633">
        <v>1</v>
      </c>
      <c r="K161" s="630">
        <v>0</v>
      </c>
      <c r="L161" s="632">
        <v>0</v>
      </c>
      <c r="M161" s="632">
        <v>3512</v>
      </c>
      <c r="N161" s="637">
        <v>1</v>
      </c>
      <c r="O161" s="628">
        <v>585.33333200000004</v>
      </c>
      <c r="P161" s="637">
        <v>0.16666666628701596</v>
      </c>
      <c r="Q161" s="618" t="e">
        <v>#REF!</v>
      </c>
    </row>
    <row r="162" spans="1:19" ht="30" customHeight="1" x14ac:dyDescent="0.25">
      <c r="A162" s="999"/>
      <c r="B162" s="762" t="s">
        <v>126</v>
      </c>
      <c r="C162" s="548" t="s">
        <v>127</v>
      </c>
      <c r="D162" s="328" t="s">
        <v>127</v>
      </c>
      <c r="E162" s="628">
        <v>5557</v>
      </c>
      <c r="F162" s="629">
        <v>5557</v>
      </c>
      <c r="G162" s="629">
        <v>0</v>
      </c>
      <c r="H162" s="629">
        <v>5557</v>
      </c>
      <c r="I162" s="630">
        <v>5557</v>
      </c>
      <c r="J162" s="633">
        <v>1</v>
      </c>
      <c r="K162" s="630">
        <v>0</v>
      </c>
      <c r="L162" s="632">
        <v>0</v>
      </c>
      <c r="M162" s="632">
        <v>5557</v>
      </c>
      <c r="N162" s="637">
        <v>1</v>
      </c>
      <c r="O162" s="628">
        <v>926.16666599999996</v>
      </c>
      <c r="P162" s="637">
        <v>0.16666666654669784</v>
      </c>
      <c r="Q162" s="618" t="e">
        <v>#REF!</v>
      </c>
    </row>
    <row r="163" spans="1:19" ht="24" customHeight="1" x14ac:dyDescent="0.25">
      <c r="A163" s="999"/>
      <c r="B163" s="960" t="s">
        <v>47</v>
      </c>
      <c r="C163" s="957"/>
      <c r="D163" s="668" t="s">
        <v>47</v>
      </c>
      <c r="E163" s="647">
        <v>21167</v>
      </c>
      <c r="F163" s="647">
        <v>23387</v>
      </c>
      <c r="G163" s="647">
        <v>0</v>
      </c>
      <c r="H163" s="647">
        <v>23387</v>
      </c>
      <c r="I163" s="647">
        <v>23387</v>
      </c>
      <c r="J163" s="649">
        <v>1</v>
      </c>
      <c r="K163" s="647">
        <v>259.96659899999986</v>
      </c>
      <c r="L163" s="647">
        <v>0</v>
      </c>
      <c r="M163" s="647">
        <v>23127.033401000001</v>
      </c>
      <c r="N163" s="649">
        <v>0.98888414080472065</v>
      </c>
      <c r="O163" s="647">
        <v>3809.3788040000004</v>
      </c>
      <c r="P163" s="649">
        <v>0.16288445734809939</v>
      </c>
      <c r="Q163" s="822" t="e">
        <v>#REF!</v>
      </c>
    </row>
    <row r="164" spans="1:19" s="792" customFormat="1" ht="29.25" customHeight="1" x14ac:dyDescent="0.25">
      <c r="A164" s="999"/>
      <c r="B164" s="802" t="s">
        <v>141</v>
      </c>
      <c r="C164" s="789" t="s">
        <v>142</v>
      </c>
      <c r="D164" s="803" t="s">
        <v>142</v>
      </c>
      <c r="E164" s="790">
        <v>182</v>
      </c>
      <c r="F164" s="791">
        <v>239</v>
      </c>
      <c r="G164" s="791">
        <v>0</v>
      </c>
      <c r="H164" s="791">
        <v>239</v>
      </c>
      <c r="I164" s="791">
        <v>182</v>
      </c>
      <c r="J164" s="631">
        <v>0.7615062761506276</v>
      </c>
      <c r="K164" s="791">
        <v>1.9799999999999898</v>
      </c>
      <c r="L164" s="790">
        <v>57</v>
      </c>
      <c r="M164" s="790">
        <v>180.02</v>
      </c>
      <c r="N164" s="631">
        <v>0.75322175732217578</v>
      </c>
      <c r="O164" s="790">
        <v>180.02</v>
      </c>
      <c r="P164" s="631">
        <v>0.75322175732217578</v>
      </c>
      <c r="Q164" s="823" t="e">
        <v>#REF!</v>
      </c>
      <c r="R164" s="851"/>
      <c r="S164" s="851"/>
    </row>
    <row r="165" spans="1:19" ht="30.75" customHeight="1" x14ac:dyDescent="0.25">
      <c r="A165" s="999"/>
      <c r="B165" s="802" t="s">
        <v>143</v>
      </c>
      <c r="C165" s="789" t="s">
        <v>144</v>
      </c>
      <c r="D165" s="803" t="s">
        <v>144</v>
      </c>
      <c r="E165" s="790">
        <v>2962</v>
      </c>
      <c r="F165" s="791">
        <v>2962</v>
      </c>
      <c r="G165" s="791">
        <v>0</v>
      </c>
      <c r="H165" s="629">
        <v>2962</v>
      </c>
      <c r="I165" s="630">
        <v>0</v>
      </c>
      <c r="J165" s="633">
        <v>0</v>
      </c>
      <c r="K165" s="630">
        <v>0</v>
      </c>
      <c r="L165" s="632">
        <v>2962</v>
      </c>
      <c r="M165" s="632">
        <v>0</v>
      </c>
      <c r="N165" s="637">
        <v>0</v>
      </c>
      <c r="O165" s="628">
        <v>0</v>
      </c>
      <c r="P165" s="637">
        <v>0</v>
      </c>
      <c r="Q165" s="618" t="e">
        <v>#REF!</v>
      </c>
    </row>
    <row r="166" spans="1:19" ht="24.75" customHeight="1" x14ac:dyDescent="0.25">
      <c r="A166" s="999"/>
      <c r="B166" s="960" t="s">
        <v>500</v>
      </c>
      <c r="C166" s="957"/>
      <c r="D166" s="668" t="s">
        <v>173</v>
      </c>
      <c r="E166" s="647">
        <v>3144</v>
      </c>
      <c r="F166" s="648">
        <v>3201</v>
      </c>
      <c r="G166" s="648">
        <v>0</v>
      </c>
      <c r="H166" s="648">
        <v>3201</v>
      </c>
      <c r="I166" s="648">
        <v>182</v>
      </c>
      <c r="J166" s="649">
        <v>5.6857232114964074E-2</v>
      </c>
      <c r="K166" s="648">
        <v>1.9799999999999898</v>
      </c>
      <c r="L166" s="647">
        <v>3019</v>
      </c>
      <c r="M166" s="647">
        <v>180.02</v>
      </c>
      <c r="N166" s="649">
        <v>5.6238675413933147E-2</v>
      </c>
      <c r="O166" s="647">
        <v>180.02</v>
      </c>
      <c r="P166" s="649">
        <v>5.6238675413933147E-2</v>
      </c>
      <c r="Q166" s="822" t="e">
        <v>#REF!</v>
      </c>
    </row>
    <row r="167" spans="1:19" ht="60" x14ac:dyDescent="0.25">
      <c r="A167" s="999"/>
      <c r="B167" s="802" t="s">
        <v>455</v>
      </c>
      <c r="C167" s="548" t="s">
        <v>449</v>
      </c>
      <c r="D167" s="328" t="s">
        <v>497</v>
      </c>
      <c r="E167" s="632">
        <v>8000.3478109999996</v>
      </c>
      <c r="F167" s="630">
        <v>8000.3478109999996</v>
      </c>
      <c r="G167" s="630">
        <v>0</v>
      </c>
      <c r="H167" s="630">
        <v>8000.3478109999996</v>
      </c>
      <c r="I167" s="791">
        <v>8000.3478109999996</v>
      </c>
      <c r="J167" s="633">
        <v>1</v>
      </c>
      <c r="K167" s="630">
        <v>7011.3564509999997</v>
      </c>
      <c r="L167" s="632">
        <v>0</v>
      </c>
      <c r="M167" s="632">
        <v>988.99135999999999</v>
      </c>
      <c r="N167" s="633">
        <v>0.1236185455137583</v>
      </c>
      <c r="O167" s="632">
        <v>299.81921199999999</v>
      </c>
      <c r="P167" s="633">
        <v>3.7475772189274885E-2</v>
      </c>
      <c r="Q167" s="811" t="e">
        <v>#REF!</v>
      </c>
      <c r="R167" s="853"/>
    </row>
    <row r="168" spans="1:19" ht="24" customHeight="1" thickBot="1" x14ac:dyDescent="0.3">
      <c r="A168" s="999"/>
      <c r="B168" s="965" t="s">
        <v>81</v>
      </c>
      <c r="C168" s="964"/>
      <c r="D168" s="670" t="s">
        <v>81</v>
      </c>
      <c r="E168" s="654">
        <v>8000.3478109999996</v>
      </c>
      <c r="F168" s="657">
        <v>8000.3478109999996</v>
      </c>
      <c r="G168" s="657">
        <v>0</v>
      </c>
      <c r="H168" s="657">
        <v>8000.3478109999996</v>
      </c>
      <c r="I168" s="657">
        <v>8000.3478109999996</v>
      </c>
      <c r="J168" s="653">
        <v>1</v>
      </c>
      <c r="K168" s="657">
        <v>7011.3564509999997</v>
      </c>
      <c r="L168" s="654">
        <v>0</v>
      </c>
      <c r="M168" s="654">
        <v>988.99135999999999</v>
      </c>
      <c r="N168" s="653">
        <v>0.1236185455137583</v>
      </c>
      <c r="O168" s="654">
        <v>299.81921199999999</v>
      </c>
      <c r="P168" s="653">
        <v>3.7475772189274885E-2</v>
      </c>
      <c r="Q168" s="824" t="e">
        <v>#REF!</v>
      </c>
    </row>
    <row r="169" spans="1:19" ht="32.25" customHeight="1" thickBot="1" x14ac:dyDescent="0.3">
      <c r="A169" s="981"/>
      <c r="B169" s="946" t="s">
        <v>69</v>
      </c>
      <c r="C169" s="947"/>
      <c r="D169" s="948"/>
      <c r="E169" s="655">
        <v>38438.257707999997</v>
      </c>
      <c r="F169" s="656">
        <v>40715.257707999997</v>
      </c>
      <c r="G169" s="656">
        <v>0</v>
      </c>
      <c r="H169" s="656">
        <v>40715.257707999997</v>
      </c>
      <c r="I169" s="656">
        <v>37680.142408</v>
      </c>
      <c r="J169" s="581">
        <v>0.92545508807123089</v>
      </c>
      <c r="K169" s="656">
        <v>13384.097646999999</v>
      </c>
      <c r="L169" s="655">
        <v>3035.1152999999977</v>
      </c>
      <c r="M169" s="655">
        <v>28292.548614880001</v>
      </c>
      <c r="N169" s="581">
        <v>0.69488811338951439</v>
      </c>
      <c r="O169" s="655">
        <v>6422.0072141100018</v>
      </c>
      <c r="P169" s="581">
        <v>0.15772974495622963</v>
      </c>
      <c r="Q169" s="820" t="e">
        <v>#REF!</v>
      </c>
    </row>
    <row r="170" spans="1:19" ht="20.25" customHeight="1" thickBot="1" x14ac:dyDescent="0.3">
      <c r="A170" s="994" t="s">
        <v>549</v>
      </c>
      <c r="B170" s="985"/>
      <c r="C170" s="985"/>
      <c r="D170" s="985"/>
      <c r="E170" s="985"/>
      <c r="F170" s="985"/>
      <c r="G170" s="985"/>
      <c r="H170" s="985"/>
      <c r="I170" s="985"/>
      <c r="J170" s="985"/>
      <c r="K170" s="985"/>
      <c r="L170" s="985"/>
      <c r="M170" s="986"/>
      <c r="N170" s="985"/>
      <c r="O170" s="985"/>
      <c r="P170" s="985"/>
    </row>
    <row r="171" spans="1:19" s="241" customFormat="1" ht="68.25" customHeight="1" x14ac:dyDescent="0.25">
      <c r="A171" s="501" t="s">
        <v>6</v>
      </c>
      <c r="B171" s="518" t="s">
        <v>7</v>
      </c>
      <c r="C171" s="500" t="s">
        <v>517</v>
      </c>
      <c r="D171" s="502" t="s">
        <v>475</v>
      </c>
      <c r="E171" s="517" t="s">
        <v>93</v>
      </c>
      <c r="F171" s="502" t="s">
        <v>170</v>
      </c>
      <c r="G171" s="502" t="s">
        <v>515</v>
      </c>
      <c r="H171" s="502" t="s">
        <v>516</v>
      </c>
      <c r="I171" s="502" t="s">
        <v>24</v>
      </c>
      <c r="J171" s="503" t="s">
        <v>362</v>
      </c>
      <c r="K171" s="502" t="s">
        <v>174</v>
      </c>
      <c r="L171" s="502" t="s">
        <v>172</v>
      </c>
      <c r="M171" s="502" t="s">
        <v>25</v>
      </c>
      <c r="N171" s="502" t="s">
        <v>43</v>
      </c>
      <c r="O171" s="502" t="s">
        <v>79</v>
      </c>
      <c r="P171" s="519" t="s">
        <v>294</v>
      </c>
      <c r="Q171" s="833" t="s">
        <v>28</v>
      </c>
      <c r="R171" s="852"/>
      <c r="S171" s="852"/>
    </row>
    <row r="172" spans="1:19" ht="27" customHeight="1" x14ac:dyDescent="0.25">
      <c r="A172" s="998" t="s">
        <v>338</v>
      </c>
      <c r="B172" s="763" t="s">
        <v>98</v>
      </c>
      <c r="C172" s="550" t="s">
        <v>99</v>
      </c>
      <c r="D172" s="328" t="s">
        <v>99</v>
      </c>
      <c r="E172" s="644">
        <v>34192.394999999997</v>
      </c>
      <c r="F172" s="675">
        <v>34192.394999999997</v>
      </c>
      <c r="G172" s="675">
        <v>0</v>
      </c>
      <c r="H172" s="675">
        <v>34192.394999999997</v>
      </c>
      <c r="I172" s="645">
        <v>33234.890178000001</v>
      </c>
      <c r="J172" s="646">
        <v>0.97199655590080791</v>
      </c>
      <c r="K172" s="645">
        <v>21749.521481000003</v>
      </c>
      <c r="L172" s="644">
        <v>957.50482199999533</v>
      </c>
      <c r="M172" s="644">
        <v>11485.368697</v>
      </c>
      <c r="N172" s="646">
        <v>0.33590418854835996</v>
      </c>
      <c r="O172" s="644">
        <v>11485.368697</v>
      </c>
      <c r="P172" s="709">
        <v>0.33590418854835996</v>
      </c>
      <c r="Q172" s="834" t="e">
        <v>#REF!</v>
      </c>
      <c r="R172" s="858"/>
    </row>
    <row r="173" spans="1:19" ht="27" customHeight="1" x14ac:dyDescent="0.25">
      <c r="A173" s="999"/>
      <c r="B173" s="762" t="s">
        <v>100</v>
      </c>
      <c r="C173" s="550" t="s">
        <v>101</v>
      </c>
      <c r="D173" s="328" t="s">
        <v>101</v>
      </c>
      <c r="E173" s="632">
        <v>12164.712</v>
      </c>
      <c r="F173" s="629">
        <v>12164.712</v>
      </c>
      <c r="G173" s="629">
        <v>0</v>
      </c>
      <c r="H173" s="629">
        <v>12164.712</v>
      </c>
      <c r="I173" s="630">
        <v>12164.712</v>
      </c>
      <c r="J173" s="633">
        <v>1</v>
      </c>
      <c r="K173" s="630">
        <v>8785.7638779999997</v>
      </c>
      <c r="L173" s="632">
        <v>0</v>
      </c>
      <c r="M173" s="632">
        <v>3378.9481219999998</v>
      </c>
      <c r="N173" s="633">
        <v>0.27776638871516235</v>
      </c>
      <c r="O173" s="632">
        <v>3378.9481219999998</v>
      </c>
      <c r="P173" s="710">
        <v>0.27776638871516235</v>
      </c>
      <c r="Q173" s="834" t="e">
        <v>#REF!</v>
      </c>
    </row>
    <row r="174" spans="1:19" ht="47.25" customHeight="1" x14ac:dyDescent="0.25">
      <c r="A174" s="999"/>
      <c r="B174" s="762" t="s">
        <v>102</v>
      </c>
      <c r="C174" s="550" t="s">
        <v>103</v>
      </c>
      <c r="D174" s="328" t="s">
        <v>103</v>
      </c>
      <c r="E174" s="632">
        <v>5680.9650000000001</v>
      </c>
      <c r="F174" s="629">
        <v>5680.9650000000001</v>
      </c>
      <c r="G174" s="629">
        <v>0</v>
      </c>
      <c r="H174" s="629">
        <v>5680.9650000000001</v>
      </c>
      <c r="I174" s="630">
        <v>5522.551657</v>
      </c>
      <c r="J174" s="633">
        <v>0.97211506443007478</v>
      </c>
      <c r="K174" s="630">
        <v>3902.5912829999997</v>
      </c>
      <c r="L174" s="632">
        <v>158.41334300000017</v>
      </c>
      <c r="M174" s="632">
        <v>1619.960374</v>
      </c>
      <c r="N174" s="633">
        <v>0.28515584482565903</v>
      </c>
      <c r="O174" s="632">
        <v>1619.960374</v>
      </c>
      <c r="P174" s="710">
        <v>0.28515584482565903</v>
      </c>
      <c r="Q174" s="834" t="e">
        <v>#REF!</v>
      </c>
    </row>
    <row r="175" spans="1:19" ht="39" customHeight="1" x14ac:dyDescent="0.25">
      <c r="A175" s="999"/>
      <c r="B175" s="960" t="s">
        <v>46</v>
      </c>
      <c r="C175" s="957"/>
      <c r="D175" s="711" t="s">
        <v>306</v>
      </c>
      <c r="E175" s="647">
        <v>52038.072</v>
      </c>
      <c r="F175" s="648">
        <v>52038.072</v>
      </c>
      <c r="G175" s="648">
        <v>0</v>
      </c>
      <c r="H175" s="648">
        <v>52038.072</v>
      </c>
      <c r="I175" s="712">
        <v>50922.153835000005</v>
      </c>
      <c r="J175" s="649">
        <v>0.9785557357889817</v>
      </c>
      <c r="K175" s="647">
        <v>34437.876642000003</v>
      </c>
      <c r="L175" s="648">
        <v>1115.9181649999955</v>
      </c>
      <c r="M175" s="647">
        <v>16484.277192999998</v>
      </c>
      <c r="N175" s="649">
        <v>0.31677340376868685</v>
      </c>
      <c r="O175" s="647">
        <v>16484.277192999998</v>
      </c>
      <c r="P175" s="704">
        <v>0.31677340376868685</v>
      </c>
      <c r="Q175" s="822" t="e">
        <v>#REF!</v>
      </c>
    </row>
    <row r="176" spans="1:19" s="235" customFormat="1" ht="24.75" customHeight="1" x14ac:dyDescent="0.25">
      <c r="A176" s="999"/>
      <c r="B176" s="762" t="s">
        <v>336</v>
      </c>
      <c r="C176" s="548" t="s">
        <v>337</v>
      </c>
      <c r="D176" s="328" t="s">
        <v>337</v>
      </c>
      <c r="E176" s="632">
        <v>1496.184264</v>
      </c>
      <c r="F176" s="630">
        <v>1496.184264</v>
      </c>
      <c r="G176" s="630">
        <v>0</v>
      </c>
      <c r="H176" s="630">
        <v>1496.184264</v>
      </c>
      <c r="I176" s="630">
        <v>1495.6839849899998</v>
      </c>
      <c r="J176" s="633">
        <v>0.999665630081777</v>
      </c>
      <c r="K176" s="630">
        <v>581.01241698999979</v>
      </c>
      <c r="L176" s="632">
        <v>0.50027901000021302</v>
      </c>
      <c r="M176" s="632">
        <v>914.67156799999998</v>
      </c>
      <c r="N176" s="633">
        <v>0.61133617697238396</v>
      </c>
      <c r="O176" s="632">
        <v>324.620204</v>
      </c>
      <c r="P176" s="911">
        <v>0.21696539110238899</v>
      </c>
      <c r="Q176" s="811" t="e">
        <v>#REF!</v>
      </c>
      <c r="R176" s="910"/>
      <c r="S176" s="871"/>
    </row>
    <row r="177" spans="1:61" ht="20.25" thickBot="1" x14ac:dyDescent="0.3">
      <c r="A177" s="999"/>
      <c r="B177" s="965" t="s">
        <v>501</v>
      </c>
      <c r="C177" s="964"/>
      <c r="D177" s="713" t="s">
        <v>167</v>
      </c>
      <c r="E177" s="654">
        <v>1496.184264</v>
      </c>
      <c r="F177" s="657">
        <v>1496.184264</v>
      </c>
      <c r="G177" s="657">
        <v>0</v>
      </c>
      <c r="H177" s="657">
        <v>1496.184264</v>
      </c>
      <c r="I177" s="714">
        <v>1495.6839849899998</v>
      </c>
      <c r="J177" s="653">
        <v>0.999665630081777</v>
      </c>
      <c r="K177" s="654">
        <v>581.01241698999979</v>
      </c>
      <c r="L177" s="657">
        <v>0.50027901000021302</v>
      </c>
      <c r="M177" s="654">
        <v>914.67156799999998</v>
      </c>
      <c r="N177" s="653">
        <v>0.61133617697238396</v>
      </c>
      <c r="O177" s="654">
        <v>324.620204</v>
      </c>
      <c r="P177" s="715">
        <v>0.21696539110238899</v>
      </c>
      <c r="Q177" s="824" t="e">
        <v>#REF!</v>
      </c>
    </row>
    <row r="178" spans="1:61" ht="27.75" customHeight="1" thickBot="1" x14ac:dyDescent="0.3">
      <c r="A178" s="981"/>
      <c r="B178" s="946" t="s">
        <v>69</v>
      </c>
      <c r="C178" s="947"/>
      <c r="D178" s="948"/>
      <c r="E178" s="655">
        <v>53534.256264000003</v>
      </c>
      <c r="F178" s="656">
        <v>53534.256264000003</v>
      </c>
      <c r="G178" s="656">
        <v>0</v>
      </c>
      <c r="H178" s="656">
        <v>53534.256264000003</v>
      </c>
      <c r="I178" s="656">
        <v>52417.837819990003</v>
      </c>
      <c r="J178" s="581">
        <v>0.97914571861231303</v>
      </c>
      <c r="K178" s="656">
        <v>35018.889058990004</v>
      </c>
      <c r="L178" s="655">
        <v>1116.4184440099998</v>
      </c>
      <c r="M178" s="655">
        <v>17398.948761</v>
      </c>
      <c r="N178" s="581">
        <v>0.32500589295942478</v>
      </c>
      <c r="O178" s="655">
        <v>16808.897396999997</v>
      </c>
      <c r="P178" s="705">
        <v>0.31398395289379255</v>
      </c>
      <c r="Q178" s="820" t="e">
        <v>#REF!</v>
      </c>
    </row>
    <row r="179" spans="1:61" ht="23.25" customHeight="1" x14ac:dyDescent="0.25">
      <c r="A179" s="996" t="s">
        <v>549</v>
      </c>
      <c r="B179" s="996"/>
      <c r="C179" s="996"/>
      <c r="D179" s="996"/>
      <c r="E179" s="996"/>
      <c r="F179" s="996"/>
      <c r="G179" s="996"/>
      <c r="H179" s="996"/>
      <c r="I179" s="996"/>
      <c r="J179" s="996"/>
      <c r="K179" s="996"/>
      <c r="L179" s="996"/>
      <c r="M179" s="997"/>
      <c r="N179" s="996"/>
      <c r="O179" s="996"/>
      <c r="P179" s="996"/>
    </row>
    <row r="180" spans="1:61" ht="23.25" customHeight="1" thickBot="1" x14ac:dyDescent="0.3">
      <c r="A180" s="682"/>
      <c r="B180" s="730"/>
      <c r="C180" s="554"/>
      <c r="D180" s="683"/>
      <c r="E180" s="626"/>
      <c r="F180" s="626"/>
      <c r="G180" s="626"/>
      <c r="H180" s="626"/>
      <c r="I180" s="626"/>
      <c r="J180" s="626"/>
      <c r="K180" s="626"/>
      <c r="L180" s="626"/>
      <c r="M180" s="685"/>
      <c r="N180" s="626"/>
      <c r="O180" s="686"/>
      <c r="P180" s="626"/>
    </row>
    <row r="181" spans="1:61" s="241" customFormat="1" ht="68.25" customHeight="1" x14ac:dyDescent="0.25">
      <c r="A181" s="501" t="s">
        <v>6</v>
      </c>
      <c r="B181" s="518" t="s">
        <v>7</v>
      </c>
      <c r="C181" s="500" t="s">
        <v>517</v>
      </c>
      <c r="D181" s="502" t="s">
        <v>475</v>
      </c>
      <c r="E181" s="517" t="s">
        <v>93</v>
      </c>
      <c r="F181" s="502" t="s">
        <v>170</v>
      </c>
      <c r="G181" s="502" t="s">
        <v>515</v>
      </c>
      <c r="H181" s="502" t="s">
        <v>516</v>
      </c>
      <c r="I181" s="502" t="s">
        <v>24</v>
      </c>
      <c r="J181" s="503" t="s">
        <v>362</v>
      </c>
      <c r="K181" s="502" t="s">
        <v>174</v>
      </c>
      <c r="L181" s="502" t="s">
        <v>172</v>
      </c>
      <c r="M181" s="502" t="s">
        <v>25</v>
      </c>
      <c r="N181" s="502" t="s">
        <v>43</v>
      </c>
      <c r="O181" s="502" t="s">
        <v>79</v>
      </c>
      <c r="P181" s="519" t="s">
        <v>294</v>
      </c>
      <c r="Q181" s="815" t="s">
        <v>28</v>
      </c>
      <c r="R181" s="852"/>
      <c r="S181" s="852"/>
    </row>
    <row r="182" spans="1:61" ht="60" x14ac:dyDescent="0.25">
      <c r="A182" s="979" t="s">
        <v>524</v>
      </c>
      <c r="B182" s="762" t="s">
        <v>430</v>
      </c>
      <c r="C182" s="876" t="s">
        <v>431</v>
      </c>
      <c r="D182" s="550" t="s">
        <v>498</v>
      </c>
      <c r="E182" s="790">
        <v>500</v>
      </c>
      <c r="F182" s="790">
        <v>500</v>
      </c>
      <c r="G182" s="632">
        <v>0</v>
      </c>
      <c r="H182" s="630">
        <v>500</v>
      </c>
      <c r="I182" s="630">
        <v>0</v>
      </c>
      <c r="J182" s="633">
        <v>0</v>
      </c>
      <c r="K182" s="630">
        <v>0</v>
      </c>
      <c r="L182" s="632">
        <v>500</v>
      </c>
      <c r="M182" s="632">
        <v>0</v>
      </c>
      <c r="N182" s="637">
        <v>0</v>
      </c>
      <c r="O182" s="628">
        <v>0</v>
      </c>
      <c r="P182" s="637">
        <v>0</v>
      </c>
      <c r="Q182" s="618" t="e">
        <v>#REF!</v>
      </c>
    </row>
    <row r="183" spans="1:61" ht="60" x14ac:dyDescent="0.25">
      <c r="A183" s="979"/>
      <c r="B183" s="762" t="s">
        <v>432</v>
      </c>
      <c r="C183" s="876" t="s">
        <v>433</v>
      </c>
      <c r="D183" s="550" t="s">
        <v>498</v>
      </c>
      <c r="E183" s="790">
        <v>3000</v>
      </c>
      <c r="F183" s="790">
        <v>3000</v>
      </c>
      <c r="G183" s="632">
        <v>0</v>
      </c>
      <c r="H183" s="630">
        <v>3000</v>
      </c>
      <c r="I183" s="630">
        <v>2054.885659</v>
      </c>
      <c r="J183" s="633">
        <v>0.68496188633333333</v>
      </c>
      <c r="K183" s="630">
        <v>135.05933400000004</v>
      </c>
      <c r="L183" s="632">
        <v>945.11434099999997</v>
      </c>
      <c r="M183" s="632">
        <v>1919.826325</v>
      </c>
      <c r="N183" s="637">
        <v>0.63994210833333331</v>
      </c>
      <c r="O183" s="628">
        <v>610.26093500000002</v>
      </c>
      <c r="P183" s="637">
        <v>0.20342031166666666</v>
      </c>
      <c r="Q183" s="618" t="e">
        <v>#REF!</v>
      </c>
    </row>
    <row r="184" spans="1:61" ht="60" x14ac:dyDescent="0.25">
      <c r="A184" s="979"/>
      <c r="B184" s="762" t="s">
        <v>434</v>
      </c>
      <c r="C184" s="876" t="s">
        <v>435</v>
      </c>
      <c r="D184" s="550" t="s">
        <v>498</v>
      </c>
      <c r="E184" s="790">
        <v>3000</v>
      </c>
      <c r="F184" s="790">
        <v>3000</v>
      </c>
      <c r="G184" s="632">
        <v>0</v>
      </c>
      <c r="H184" s="630">
        <v>3000</v>
      </c>
      <c r="I184" s="630">
        <v>1255.192243</v>
      </c>
      <c r="J184" s="633">
        <v>0.41839741433333333</v>
      </c>
      <c r="K184" s="630">
        <v>62.28424300000006</v>
      </c>
      <c r="L184" s="632">
        <v>1744.807757</v>
      </c>
      <c r="M184" s="632">
        <v>1192.9079999999999</v>
      </c>
      <c r="N184" s="637">
        <v>0.39763599999999999</v>
      </c>
      <c r="O184" s="628">
        <v>328.125136</v>
      </c>
      <c r="P184" s="637">
        <v>0.10937504533333334</v>
      </c>
      <c r="Q184" s="618" t="e">
        <v>#REF!</v>
      </c>
    </row>
    <row r="185" spans="1:61" ht="60" x14ac:dyDescent="0.25">
      <c r="A185" s="979"/>
      <c r="B185" s="762" t="s">
        <v>436</v>
      </c>
      <c r="C185" s="876" t="s">
        <v>437</v>
      </c>
      <c r="D185" s="550" t="s">
        <v>498</v>
      </c>
      <c r="E185" s="790">
        <v>500</v>
      </c>
      <c r="F185" s="790">
        <v>500</v>
      </c>
      <c r="G185" s="632">
        <v>0</v>
      </c>
      <c r="H185" s="630">
        <v>500</v>
      </c>
      <c r="I185" s="630">
        <v>0</v>
      </c>
      <c r="J185" s="633">
        <v>0</v>
      </c>
      <c r="K185" s="630">
        <v>0</v>
      </c>
      <c r="L185" s="632">
        <v>500</v>
      </c>
      <c r="M185" s="632">
        <v>0</v>
      </c>
      <c r="N185" s="637">
        <v>0</v>
      </c>
      <c r="O185" s="628">
        <v>0</v>
      </c>
      <c r="P185" s="637">
        <v>0</v>
      </c>
      <c r="Q185" s="618" t="e">
        <v>#REF!</v>
      </c>
    </row>
    <row r="186" spans="1:61" ht="30" customHeight="1" thickBot="1" x14ac:dyDescent="0.3">
      <c r="A186" s="979"/>
      <c r="B186" s="949" t="s">
        <v>69</v>
      </c>
      <c r="C186" s="949"/>
      <c r="D186" s="950"/>
      <c r="E186" s="716">
        <v>7000</v>
      </c>
      <c r="F186" s="788">
        <v>7000</v>
      </c>
      <c r="G186" s="788">
        <v>0</v>
      </c>
      <c r="H186" s="716">
        <v>7000</v>
      </c>
      <c r="I186" s="906">
        <v>3310.077902</v>
      </c>
      <c r="J186" s="716">
        <v>0.47286827171428569</v>
      </c>
      <c r="K186" s="716">
        <v>197.3435770000001</v>
      </c>
      <c r="L186" s="716">
        <v>3689.922098</v>
      </c>
      <c r="M186" s="788">
        <v>3112.7343249999999</v>
      </c>
      <c r="N186" s="717">
        <v>0.44467633214285712</v>
      </c>
      <c r="O186" s="718">
        <v>938.38607100000002</v>
      </c>
      <c r="P186" s="717">
        <v>0.13405515300000001</v>
      </c>
      <c r="Q186" s="844" t="e">
        <v>#REF!</v>
      </c>
    </row>
    <row r="187" spans="1:61" ht="23.25" customHeight="1" thickBot="1" x14ac:dyDescent="0.3">
      <c r="A187" s="982" t="s">
        <v>549</v>
      </c>
      <c r="B187" s="983"/>
      <c r="C187" s="554"/>
      <c r="D187" s="683"/>
      <c r="E187" s="626"/>
      <c r="F187" s="626"/>
      <c r="G187" s="626"/>
      <c r="H187" s="626"/>
      <c r="I187" s="626"/>
      <c r="J187" s="626"/>
      <c r="K187" s="626"/>
      <c r="L187" s="626"/>
      <c r="M187" s="685"/>
      <c r="N187" s="626"/>
      <c r="O187" s="686"/>
      <c r="P187" s="626"/>
    </row>
    <row r="188" spans="1:61" s="241" customFormat="1" ht="68.25" customHeight="1" thickBot="1" x14ac:dyDescent="0.3">
      <c r="A188" s="501" t="s">
        <v>6</v>
      </c>
      <c r="B188" s="518" t="s">
        <v>7</v>
      </c>
      <c r="C188" s="500" t="s">
        <v>517</v>
      </c>
      <c r="D188" s="502" t="s">
        <v>475</v>
      </c>
      <c r="E188" s="517" t="s">
        <v>93</v>
      </c>
      <c r="F188" s="502" t="s">
        <v>170</v>
      </c>
      <c r="G188" s="502" t="s">
        <v>515</v>
      </c>
      <c r="H188" s="502" t="s">
        <v>516</v>
      </c>
      <c r="I188" s="502" t="s">
        <v>24</v>
      </c>
      <c r="J188" s="503" t="s">
        <v>362</v>
      </c>
      <c r="K188" s="502" t="s">
        <v>174</v>
      </c>
      <c r="L188" s="502" t="s">
        <v>172</v>
      </c>
      <c r="M188" s="502" t="s">
        <v>25</v>
      </c>
      <c r="N188" s="502" t="s">
        <v>43</v>
      </c>
      <c r="O188" s="502" t="s">
        <v>79</v>
      </c>
      <c r="P188" s="519" t="s">
        <v>294</v>
      </c>
      <c r="Q188" s="833" t="s">
        <v>28</v>
      </c>
      <c r="R188" s="852"/>
      <c r="S188" s="852"/>
    </row>
    <row r="189" spans="1:61" s="235" customFormat="1" ht="101.25" customHeight="1" x14ac:dyDescent="0.25">
      <c r="A189" s="980" t="s">
        <v>521</v>
      </c>
      <c r="B189" s="743" t="s">
        <v>420</v>
      </c>
      <c r="C189" s="550" t="s">
        <v>421</v>
      </c>
      <c r="D189" s="328" t="s">
        <v>499</v>
      </c>
      <c r="E189" s="808">
        <v>14000</v>
      </c>
      <c r="F189" s="808">
        <v>14000</v>
      </c>
      <c r="G189" s="719">
        <v>0</v>
      </c>
      <c r="H189" s="720">
        <v>14000</v>
      </c>
      <c r="I189" s="720">
        <v>7992.6405750000004</v>
      </c>
      <c r="J189" s="721">
        <v>0.57090289821428575</v>
      </c>
      <c r="K189" s="720">
        <v>36.600626000000375</v>
      </c>
      <c r="L189" s="719">
        <v>6007.3594249999996</v>
      </c>
      <c r="M189" s="719">
        <v>7956.039949</v>
      </c>
      <c r="N189" s="721">
        <v>0.56828856778571424</v>
      </c>
      <c r="O189" s="719">
        <v>1620.69352243</v>
      </c>
      <c r="P189" s="722">
        <v>0.11576382303071429</v>
      </c>
      <c r="Q189" s="845" t="e">
        <v>#REF!</v>
      </c>
      <c r="R189" s="851"/>
      <c r="S189" s="851"/>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row>
    <row r="190" spans="1:61" ht="37.5" customHeight="1" thickBot="1" x14ac:dyDescent="0.3">
      <c r="A190" s="981"/>
      <c r="B190" s="951" t="s">
        <v>69</v>
      </c>
      <c r="C190" s="949"/>
      <c r="D190" s="950"/>
      <c r="E190" s="671">
        <v>14000</v>
      </c>
      <c r="F190" s="672">
        <v>14000</v>
      </c>
      <c r="G190" s="672">
        <v>0</v>
      </c>
      <c r="H190" s="672">
        <v>14000</v>
      </c>
      <c r="I190" s="672">
        <v>7992.6405750000004</v>
      </c>
      <c r="J190" s="673">
        <v>0.57090289821428575</v>
      </c>
      <c r="K190" s="672">
        <v>36.600626000000375</v>
      </c>
      <c r="L190" s="671">
        <v>6007.3594249999996</v>
      </c>
      <c r="M190" s="671">
        <v>7956.039949</v>
      </c>
      <c r="N190" s="673">
        <v>0.56828856778571424</v>
      </c>
      <c r="O190" s="671">
        <v>1620.69352243</v>
      </c>
      <c r="P190" s="723">
        <v>0.11576382303071429</v>
      </c>
      <c r="Q190" s="846" t="e">
        <v>#REF!</v>
      </c>
    </row>
    <row r="191" spans="1:61" ht="23.25" customHeight="1" thickBot="1" x14ac:dyDescent="0.3">
      <c r="A191" s="996" t="s">
        <v>549</v>
      </c>
      <c r="B191" s="996"/>
      <c r="C191" s="554"/>
      <c r="D191" s="683"/>
      <c r="E191" s="626"/>
      <c r="F191" s="626"/>
      <c r="G191" s="626"/>
      <c r="H191" s="626"/>
      <c r="I191" s="626"/>
      <c r="J191" s="626"/>
      <c r="K191" s="626"/>
      <c r="L191" s="626"/>
      <c r="M191" s="685"/>
      <c r="N191" s="626"/>
      <c r="O191" s="686"/>
      <c r="P191" s="626"/>
    </row>
    <row r="192" spans="1:61" s="144" customFormat="1" ht="62.25" customHeight="1" thickBot="1" x14ac:dyDescent="0.25">
      <c r="A192" s="501" t="s">
        <v>6</v>
      </c>
      <c r="B192" s="518" t="s">
        <v>7</v>
      </c>
      <c r="C192" s="500" t="s">
        <v>517</v>
      </c>
      <c r="D192" s="502" t="s">
        <v>475</v>
      </c>
      <c r="E192" s="517" t="s">
        <v>93</v>
      </c>
      <c r="F192" s="502" t="s">
        <v>170</v>
      </c>
      <c r="G192" s="502" t="s">
        <v>515</v>
      </c>
      <c r="H192" s="502" t="s">
        <v>516</v>
      </c>
      <c r="I192" s="502" t="s">
        <v>24</v>
      </c>
      <c r="J192" s="503" t="s">
        <v>362</v>
      </c>
      <c r="K192" s="502" t="s">
        <v>174</v>
      </c>
      <c r="L192" s="502" t="s">
        <v>172</v>
      </c>
      <c r="M192" s="502" t="s">
        <v>25</v>
      </c>
      <c r="N192" s="502" t="s">
        <v>43</v>
      </c>
      <c r="O192" s="502" t="s">
        <v>79</v>
      </c>
      <c r="P192" s="519" t="s">
        <v>294</v>
      </c>
      <c r="Q192" s="847" t="s">
        <v>28</v>
      </c>
      <c r="R192" s="856"/>
      <c r="S192" s="856"/>
    </row>
    <row r="193" spans="1:19" ht="93" customHeight="1" x14ac:dyDescent="0.25">
      <c r="A193" s="1048" t="s">
        <v>364</v>
      </c>
      <c r="B193" s="771" t="s">
        <v>359</v>
      </c>
      <c r="C193" s="555" t="s">
        <v>361</v>
      </c>
      <c r="D193" s="506" t="s">
        <v>361</v>
      </c>
      <c r="E193" s="724">
        <v>9187</v>
      </c>
      <c r="F193" s="725">
        <v>9187</v>
      </c>
      <c r="G193" s="725">
        <v>0</v>
      </c>
      <c r="H193" s="725">
        <v>9187</v>
      </c>
      <c r="I193" s="720">
        <v>9187</v>
      </c>
      <c r="J193" s="721">
        <v>1</v>
      </c>
      <c r="K193" s="720">
        <v>0</v>
      </c>
      <c r="L193" s="719">
        <v>0</v>
      </c>
      <c r="M193" s="719">
        <v>9187</v>
      </c>
      <c r="N193" s="726">
        <v>1</v>
      </c>
      <c r="O193" s="724">
        <v>9187</v>
      </c>
      <c r="P193" s="727">
        <v>1</v>
      </c>
      <c r="Q193" s="848" t="e">
        <v>#REF!</v>
      </c>
    </row>
    <row r="194" spans="1:19" ht="40.5" customHeight="1" thickBot="1" x14ac:dyDescent="0.3">
      <c r="A194" s="1049"/>
      <c r="B194" s="951" t="s">
        <v>69</v>
      </c>
      <c r="C194" s="949"/>
      <c r="D194" s="950"/>
      <c r="E194" s="671">
        <v>9187</v>
      </c>
      <c r="F194" s="672">
        <v>9187</v>
      </c>
      <c r="G194" s="672">
        <v>0</v>
      </c>
      <c r="H194" s="672">
        <v>9187</v>
      </c>
      <c r="I194" s="672">
        <v>9187</v>
      </c>
      <c r="J194" s="673">
        <v>1</v>
      </c>
      <c r="K194" s="672">
        <v>0</v>
      </c>
      <c r="L194" s="671">
        <v>0</v>
      </c>
      <c r="M194" s="671">
        <v>9187</v>
      </c>
      <c r="N194" s="673">
        <v>1</v>
      </c>
      <c r="O194" s="671">
        <v>9187</v>
      </c>
      <c r="P194" s="723">
        <v>1</v>
      </c>
      <c r="Q194" s="846" t="e">
        <v>#REF!</v>
      </c>
    </row>
    <row r="195" spans="1:19" ht="18" customHeight="1" thickBot="1" x14ac:dyDescent="0.3">
      <c r="A195" s="994" t="s">
        <v>549</v>
      </c>
      <c r="B195" s="994"/>
      <c r="C195" s="994"/>
      <c r="D195" s="994"/>
      <c r="E195" s="994"/>
      <c r="F195" s="994"/>
      <c r="G195" s="994"/>
      <c r="H195" s="994"/>
      <c r="I195" s="994"/>
      <c r="J195" s="994"/>
      <c r="K195" s="994"/>
      <c r="L195" s="994"/>
      <c r="M195" s="1000"/>
      <c r="N195" s="994"/>
      <c r="O195" s="994"/>
      <c r="P195" s="994"/>
    </row>
    <row r="196" spans="1:19" ht="18" customHeight="1" x14ac:dyDescent="0.25">
      <c r="A196" s="996"/>
      <c r="B196" s="996"/>
      <c r="C196" s="996"/>
      <c r="D196" s="996"/>
      <c r="E196" s="996"/>
      <c r="F196" s="996"/>
      <c r="G196" s="996"/>
      <c r="H196" s="996"/>
      <c r="I196" s="996"/>
      <c r="J196" s="996"/>
      <c r="K196" s="996"/>
      <c r="L196" s="996"/>
      <c r="M196" s="997"/>
      <c r="N196" s="996"/>
      <c r="O196" s="996"/>
      <c r="P196" s="996"/>
    </row>
    <row r="197" spans="1:19" ht="18" customHeight="1" x14ac:dyDescent="0.25">
      <c r="A197" s="682"/>
      <c r="B197" s="730"/>
      <c r="C197" s="554"/>
      <c r="D197" s="683"/>
      <c r="E197" s="684"/>
      <c r="F197" s="626"/>
      <c r="G197" s="626"/>
      <c r="H197" s="728"/>
      <c r="I197" s="626"/>
      <c r="J197" s="729"/>
      <c r="K197" s="626"/>
      <c r="L197" s="626"/>
      <c r="M197" s="685"/>
      <c r="N197" s="730"/>
      <c r="O197" s="686"/>
      <c r="P197" s="730"/>
      <c r="Q197" s="543"/>
    </row>
    <row r="198" spans="1:19" ht="18" customHeight="1" thickBot="1" x14ac:dyDescent="0.3">
      <c r="A198" s="682"/>
      <c r="B198" s="730"/>
      <c r="C198" s="554"/>
      <c r="D198" s="683"/>
      <c r="E198" s="684"/>
      <c r="F198" s="626"/>
      <c r="G198" s="626"/>
      <c r="H198" s="728"/>
      <c r="I198" s="626"/>
      <c r="J198" s="729"/>
      <c r="K198" s="626"/>
      <c r="L198" s="626"/>
      <c r="M198" s="685"/>
      <c r="N198" s="730"/>
      <c r="O198" s="686"/>
      <c r="P198" s="730"/>
      <c r="Q198" s="543"/>
    </row>
    <row r="199" spans="1:19" ht="60.75" customHeight="1" thickBot="1" x14ac:dyDescent="0.3">
      <c r="A199" s="1050" t="s">
        <v>89</v>
      </c>
      <c r="B199" s="1051"/>
      <c r="C199" s="1052"/>
      <c r="D199" s="731" t="s">
        <v>171</v>
      </c>
      <c r="E199" s="517" t="s">
        <v>93</v>
      </c>
      <c r="F199" s="502" t="s">
        <v>170</v>
      </c>
      <c r="G199" s="502" t="s">
        <v>95</v>
      </c>
      <c r="H199" s="502" t="s">
        <v>514</v>
      </c>
      <c r="I199" s="580" t="s">
        <v>24</v>
      </c>
      <c r="J199" s="581" t="s">
        <v>362</v>
      </c>
      <c r="K199" s="502" t="s">
        <v>174</v>
      </c>
      <c r="L199" s="502" t="s">
        <v>172</v>
      </c>
      <c r="M199" s="517" t="s">
        <v>25</v>
      </c>
      <c r="N199" s="502" t="s">
        <v>43</v>
      </c>
      <c r="O199" s="517" t="s">
        <v>79</v>
      </c>
      <c r="P199" s="502" t="s">
        <v>294</v>
      </c>
      <c r="Q199" s="815" t="s">
        <v>28</v>
      </c>
    </row>
    <row r="200" spans="1:19" ht="35.25" customHeight="1" x14ac:dyDescent="0.25">
      <c r="A200" s="1053"/>
      <c r="B200" s="1054"/>
      <c r="C200" s="1055"/>
      <c r="D200" s="732" t="s">
        <v>81</v>
      </c>
      <c r="E200" s="733">
        <v>314006.69872500002</v>
      </c>
      <c r="F200" s="733">
        <v>314006.69872500002</v>
      </c>
      <c r="G200" s="733">
        <v>0</v>
      </c>
      <c r="H200" s="733">
        <v>314006.69872500002</v>
      </c>
      <c r="I200" s="733">
        <v>218646.14534288997</v>
      </c>
      <c r="J200" s="734">
        <v>0.69631044888751026</v>
      </c>
      <c r="K200" s="733">
        <v>100752.33226591001</v>
      </c>
      <c r="L200" s="733">
        <v>95360.553382110054</v>
      </c>
      <c r="M200" s="733">
        <v>122031.74611898001</v>
      </c>
      <c r="N200" s="804">
        <v>0.38862784333735712</v>
      </c>
      <c r="O200" s="733">
        <v>15581.801124300002</v>
      </c>
      <c r="P200" s="735">
        <v>4.9622511836749671E-2</v>
      </c>
      <c r="Q200" s="849" t="e">
        <v>#REF!</v>
      </c>
      <c r="R200" s="857"/>
      <c r="S200" s="858"/>
    </row>
    <row r="201" spans="1:19" ht="34.5" customHeight="1" thickBot="1" x14ac:dyDescent="0.3">
      <c r="A201" s="1053"/>
      <c r="B201" s="1054"/>
      <c r="C201" s="1055"/>
      <c r="D201" s="736" t="s">
        <v>49</v>
      </c>
      <c r="E201" s="801">
        <v>1114963.5883839999</v>
      </c>
      <c r="F201" s="801">
        <v>1114963.5883839999</v>
      </c>
      <c r="G201" s="801">
        <v>5709.4012819999998</v>
      </c>
      <c r="H201" s="801">
        <v>1109254.187102</v>
      </c>
      <c r="I201" s="801">
        <v>924379.99800855003</v>
      </c>
      <c r="J201" s="860">
        <v>0.83333469348766132</v>
      </c>
      <c r="K201" s="801">
        <v>192413.89792509004</v>
      </c>
      <c r="L201" s="801">
        <v>184874.18909344997</v>
      </c>
      <c r="M201" s="801">
        <v>735962.60393733985</v>
      </c>
      <c r="N201" s="860">
        <v>0.66347516420928809</v>
      </c>
      <c r="O201" s="801">
        <v>133034.71638783003</v>
      </c>
      <c r="P201" s="737">
        <v>0.11993167836074799</v>
      </c>
      <c r="Q201" s="850" t="e">
        <v>#REF!</v>
      </c>
      <c r="R201" s="858"/>
      <c r="S201" s="859"/>
    </row>
    <row r="202" spans="1:19" ht="28.5" customHeight="1" thickBot="1" x14ac:dyDescent="0.3">
      <c r="A202" s="1056"/>
      <c r="B202" s="1057"/>
      <c r="C202" s="1058"/>
      <c r="D202" s="731" t="s">
        <v>45</v>
      </c>
      <c r="E202" s="655">
        <v>1428970.2871089999</v>
      </c>
      <c r="F202" s="655">
        <v>1428970.2871089999</v>
      </c>
      <c r="G202" s="655">
        <v>5709.4012819999998</v>
      </c>
      <c r="H202" s="655">
        <v>1423260.885827</v>
      </c>
      <c r="I202" s="655">
        <v>1143026.1433514401</v>
      </c>
      <c r="J202" s="581">
        <v>0.80310374207134438</v>
      </c>
      <c r="K202" s="656">
        <v>293166.23019100004</v>
      </c>
      <c r="L202" s="655">
        <v>280234.74247556005</v>
      </c>
      <c r="M202" s="655">
        <v>857994.35005631985</v>
      </c>
      <c r="N202" s="581">
        <v>0.602837019270556</v>
      </c>
      <c r="O202" s="655">
        <v>148616.51751213003</v>
      </c>
      <c r="P202" s="705">
        <v>0.10441973006640656</v>
      </c>
      <c r="Q202" s="832" t="e">
        <v>#REF!</v>
      </c>
      <c r="R202" s="858"/>
    </row>
    <row r="203" spans="1:19" ht="23.25" customHeight="1" x14ac:dyDescent="0.25">
      <c r="A203" s="1046">
        <v>0</v>
      </c>
      <c r="B203" s="1047"/>
      <c r="C203" s="1047"/>
      <c r="D203" s="1047"/>
      <c r="E203" s="1047"/>
      <c r="F203" s="1047"/>
      <c r="G203" s="1047"/>
      <c r="H203" s="1047"/>
      <c r="I203" s="1047"/>
      <c r="J203" s="1047"/>
      <c r="K203" s="1047"/>
      <c r="L203" s="1047"/>
      <c r="M203" s="1047"/>
      <c r="N203" s="1047"/>
      <c r="O203" s="1047"/>
      <c r="P203" s="1047"/>
    </row>
    <row r="204" spans="1:19" ht="23.25" customHeight="1" x14ac:dyDescent="0.25">
      <c r="A204" s="558"/>
      <c r="B204" s="772"/>
      <c r="C204" s="554"/>
      <c r="D204" s="561"/>
      <c r="E204" s="544"/>
      <c r="F204" s="545"/>
      <c r="G204" s="627"/>
      <c r="H204" s="545"/>
      <c r="I204" s="545"/>
      <c r="J204" s="627"/>
      <c r="K204" s="627"/>
      <c r="L204" s="627"/>
      <c r="M204" s="564"/>
      <c r="N204" s="627"/>
      <c r="O204" s="546"/>
      <c r="P204" s="627"/>
      <c r="Q204" s="546"/>
    </row>
    <row r="205" spans="1:19" ht="17.25" x14ac:dyDescent="0.35">
      <c r="A205" s="751"/>
      <c r="B205" s="756"/>
      <c r="C205" s="557"/>
      <c r="D205" s="748"/>
      <c r="E205" s="749"/>
      <c r="F205" s="806"/>
      <c r="G205" s="749"/>
      <c r="H205" s="750"/>
      <c r="I205" s="755"/>
      <c r="J205" s="753"/>
      <c r="K205" s="750"/>
      <c r="L205" s="750"/>
      <c r="M205" s="757"/>
      <c r="N205" s="756"/>
      <c r="O205" s="758"/>
      <c r="P205" s="756"/>
    </row>
    <row r="206" spans="1:19" ht="17.25" x14ac:dyDescent="0.35">
      <c r="A206" s="751"/>
      <c r="B206" s="756"/>
      <c r="C206" s="747"/>
      <c r="D206" s="748"/>
      <c r="E206" s="749"/>
      <c r="F206" s="807"/>
      <c r="G206" s="750"/>
      <c r="H206" s="759"/>
      <c r="I206" s="755"/>
      <c r="J206" s="760"/>
      <c r="K206" s="750"/>
      <c r="L206" s="750"/>
      <c r="M206" s="754"/>
      <c r="N206" s="756"/>
      <c r="O206" s="758"/>
      <c r="P206" s="756"/>
    </row>
    <row r="207" spans="1:19" ht="17.25" x14ac:dyDescent="0.35">
      <c r="A207" s="751"/>
      <c r="B207" s="756"/>
      <c r="C207" s="747"/>
      <c r="D207" s="748"/>
      <c r="E207" s="749"/>
      <c r="F207" s="752"/>
      <c r="G207" s="752"/>
      <c r="H207" s="749"/>
      <c r="I207" s="749"/>
      <c r="J207" s="760"/>
      <c r="K207" s="750"/>
      <c r="L207" s="750"/>
      <c r="M207" s="757"/>
      <c r="N207" s="756"/>
      <c r="O207" s="758"/>
      <c r="P207" s="756"/>
    </row>
    <row r="208" spans="1:19" ht="17.25" x14ac:dyDescent="0.35">
      <c r="A208" s="751"/>
      <c r="B208" s="756"/>
      <c r="C208" s="747"/>
      <c r="D208" s="748"/>
      <c r="E208" s="749"/>
      <c r="F208" s="749"/>
      <c r="G208" s="752"/>
      <c r="H208" s="759"/>
      <c r="I208" s="750"/>
      <c r="J208" s="760"/>
      <c r="K208" s="750"/>
      <c r="L208" s="750"/>
      <c r="M208" s="757"/>
      <c r="N208" s="756"/>
      <c r="O208" s="758"/>
      <c r="P208" s="756"/>
    </row>
    <row r="209" spans="1:16" ht="17.25" x14ac:dyDescent="0.35">
      <c r="A209" s="751"/>
      <c r="B209" s="756"/>
      <c r="C209" s="747"/>
      <c r="D209" s="748"/>
      <c r="E209" s="755"/>
      <c r="F209" s="755"/>
      <c r="G209" s="750"/>
      <c r="H209" s="750"/>
      <c r="I209" s="749"/>
      <c r="J209" s="760"/>
      <c r="K209" s="750"/>
      <c r="L209" s="750"/>
      <c r="M209" s="757"/>
      <c r="N209" s="756"/>
      <c r="O209" s="758"/>
      <c r="P209" s="756"/>
    </row>
    <row r="210" spans="1:16" ht="17.25" x14ac:dyDescent="0.35">
      <c r="A210" s="751"/>
      <c r="B210" s="756"/>
      <c r="C210" s="747"/>
      <c r="D210" s="748"/>
      <c r="E210" s="749"/>
      <c r="F210" s="750"/>
      <c r="G210" s="750"/>
      <c r="H210" s="750"/>
      <c r="I210" s="750"/>
      <c r="J210" s="760"/>
      <c r="K210" s="750"/>
      <c r="L210" s="750"/>
      <c r="M210" s="757"/>
      <c r="N210" s="756"/>
      <c r="O210" s="758"/>
      <c r="P210" s="756"/>
    </row>
    <row r="211" spans="1:16" ht="17.25" x14ac:dyDescent="0.35">
      <c r="A211" s="751"/>
      <c r="B211" s="756"/>
      <c r="C211" s="747"/>
      <c r="D211" s="748"/>
      <c r="E211" s="749"/>
      <c r="F211" s="750"/>
      <c r="G211" s="750"/>
      <c r="H211" s="750"/>
      <c r="I211" s="750"/>
      <c r="J211" s="760"/>
      <c r="K211" s="750"/>
      <c r="L211" s="750"/>
      <c r="M211" s="757"/>
      <c r="N211" s="756"/>
      <c r="O211" s="758"/>
      <c r="P211" s="756"/>
    </row>
    <row r="212" spans="1:16" ht="17.25" x14ac:dyDescent="0.35">
      <c r="A212" s="751"/>
      <c r="B212" s="756"/>
      <c r="C212" s="747"/>
      <c r="D212" s="748"/>
      <c r="E212" s="749"/>
      <c r="F212" s="750"/>
      <c r="G212" s="750"/>
      <c r="H212" s="750"/>
      <c r="I212" s="750"/>
      <c r="J212" s="760"/>
      <c r="K212" s="750"/>
      <c r="L212" s="750"/>
      <c r="M212" s="757"/>
      <c r="N212" s="756"/>
      <c r="O212" s="758"/>
      <c r="P212" s="756"/>
    </row>
    <row r="213" spans="1:16" ht="17.25" x14ac:dyDescent="0.35">
      <c r="A213" s="751"/>
      <c r="B213" s="756"/>
      <c r="C213" s="747"/>
      <c r="D213" s="748"/>
      <c r="E213" s="749"/>
      <c r="F213" s="750"/>
      <c r="G213" s="750"/>
      <c r="H213" s="750"/>
      <c r="I213" s="750"/>
      <c r="J213" s="760"/>
      <c r="K213" s="750"/>
      <c r="L213" s="750"/>
      <c r="M213" s="757"/>
      <c r="N213" s="756"/>
      <c r="O213" s="758"/>
      <c r="P213" s="756"/>
    </row>
    <row r="214" spans="1:16" ht="17.25" x14ac:dyDescent="0.35">
      <c r="A214" s="751"/>
      <c r="B214" s="756"/>
      <c r="C214" s="747"/>
      <c r="D214" s="748"/>
      <c r="E214" s="749"/>
      <c r="F214" s="750"/>
      <c r="G214" s="750"/>
      <c r="H214" s="750"/>
      <c r="I214" s="750"/>
      <c r="J214" s="760"/>
      <c r="K214" s="750"/>
      <c r="L214" s="750"/>
      <c r="M214" s="757"/>
      <c r="N214" s="756"/>
      <c r="O214" s="758"/>
      <c r="P214" s="756"/>
    </row>
    <row r="215" spans="1:16" ht="17.25" x14ac:dyDescent="0.35">
      <c r="A215" s="751"/>
      <c r="B215" s="756"/>
      <c r="C215" s="747"/>
      <c r="D215" s="748"/>
      <c r="E215" s="749"/>
      <c r="F215" s="750"/>
      <c r="G215" s="750"/>
      <c r="H215" s="750"/>
      <c r="I215" s="750"/>
      <c r="J215" s="760"/>
      <c r="K215" s="750"/>
      <c r="L215" s="750"/>
      <c r="M215" s="757"/>
      <c r="N215" s="756"/>
      <c r="O215" s="758"/>
      <c r="P215" s="756"/>
    </row>
    <row r="216" spans="1:16" ht="17.25" x14ac:dyDescent="0.35">
      <c r="A216" s="751"/>
      <c r="B216" s="756"/>
      <c r="C216" s="747"/>
      <c r="D216" s="748"/>
      <c r="E216" s="749"/>
      <c r="F216" s="750"/>
      <c r="G216" s="750"/>
      <c r="H216" s="750"/>
      <c r="I216" s="750"/>
      <c r="J216" s="760"/>
      <c r="K216" s="750"/>
      <c r="L216" s="750"/>
      <c r="M216" s="757"/>
      <c r="N216" s="756"/>
      <c r="O216" s="758"/>
      <c r="P216" s="756"/>
    </row>
    <row r="217" spans="1:16" ht="17.25" x14ac:dyDescent="0.35">
      <c r="A217" s="751"/>
      <c r="B217" s="756"/>
      <c r="C217" s="747"/>
      <c r="D217" s="748"/>
      <c r="E217" s="749"/>
      <c r="F217" s="750"/>
      <c r="G217" s="750"/>
      <c r="H217" s="750"/>
      <c r="I217" s="750"/>
      <c r="J217" s="760"/>
      <c r="K217" s="750"/>
      <c r="L217" s="750"/>
      <c r="M217" s="757"/>
      <c r="N217" s="756"/>
      <c r="O217" s="758"/>
      <c r="P217" s="756"/>
    </row>
    <row r="218" spans="1:16" ht="17.25" x14ac:dyDescent="0.35">
      <c r="A218" s="751"/>
      <c r="B218" s="756"/>
      <c r="C218" s="747"/>
      <c r="D218" s="748"/>
      <c r="E218" s="749"/>
      <c r="F218" s="750"/>
      <c r="G218" s="750"/>
      <c r="H218" s="750"/>
      <c r="I218" s="750"/>
      <c r="J218" s="760"/>
      <c r="K218" s="750"/>
      <c r="L218" s="750"/>
      <c r="M218" s="757"/>
      <c r="N218" s="756"/>
      <c r="O218" s="758"/>
      <c r="P218" s="756"/>
    </row>
    <row r="219" spans="1:16" ht="17.25" x14ac:dyDescent="0.35">
      <c r="A219" s="751"/>
      <c r="B219" s="756"/>
      <c r="C219" s="747"/>
      <c r="D219" s="748"/>
      <c r="E219" s="749"/>
      <c r="F219" s="750"/>
      <c r="G219" s="750"/>
      <c r="H219" s="750"/>
      <c r="I219" s="750"/>
      <c r="J219" s="760"/>
      <c r="K219" s="750"/>
      <c r="L219" s="750"/>
      <c r="M219" s="757"/>
      <c r="N219" s="756"/>
      <c r="O219" s="758"/>
      <c r="P219" s="756"/>
    </row>
    <row r="220" spans="1:16" ht="17.25" x14ac:dyDescent="0.35">
      <c r="A220" s="751"/>
      <c r="B220" s="756"/>
      <c r="C220" s="747"/>
      <c r="D220" s="748"/>
      <c r="E220" s="749"/>
      <c r="F220" s="750"/>
      <c r="G220" s="750"/>
      <c r="H220" s="750"/>
      <c r="I220" s="750"/>
      <c r="J220" s="760"/>
      <c r="K220" s="750"/>
      <c r="L220" s="750"/>
      <c r="M220" s="757"/>
      <c r="N220" s="756"/>
      <c r="O220" s="758"/>
      <c r="P220" s="756"/>
    </row>
    <row r="221" spans="1:16" ht="17.25" x14ac:dyDescent="0.35">
      <c r="A221" s="751"/>
      <c r="B221" s="756"/>
      <c r="C221" s="747"/>
      <c r="D221" s="748"/>
      <c r="E221" s="749"/>
      <c r="F221" s="750"/>
      <c r="G221" s="750"/>
      <c r="H221" s="750"/>
      <c r="I221" s="750"/>
      <c r="J221" s="760"/>
      <c r="K221" s="750"/>
      <c r="L221" s="750"/>
      <c r="M221" s="757"/>
      <c r="N221" s="756"/>
      <c r="O221" s="758"/>
      <c r="P221" s="756"/>
    </row>
    <row r="222" spans="1:16" ht="17.25" x14ac:dyDescent="0.35">
      <c r="A222" s="751"/>
      <c r="B222" s="756"/>
      <c r="C222" s="747"/>
      <c r="D222" s="748"/>
      <c r="E222" s="749"/>
      <c r="F222" s="750"/>
      <c r="G222" s="750"/>
      <c r="H222" s="750"/>
      <c r="I222" s="750"/>
      <c r="J222" s="760"/>
      <c r="K222" s="750"/>
      <c r="L222" s="750"/>
      <c r="M222" s="757"/>
      <c r="N222" s="756"/>
      <c r="O222" s="758"/>
      <c r="P222" s="756"/>
    </row>
    <row r="223" spans="1:16" ht="17.25" x14ac:dyDescent="0.35">
      <c r="A223" s="751"/>
      <c r="B223" s="756"/>
      <c r="C223" s="747"/>
      <c r="D223" s="748"/>
      <c r="E223" s="749"/>
      <c r="F223" s="750"/>
      <c r="G223" s="750"/>
      <c r="H223" s="750"/>
      <c r="I223" s="750"/>
      <c r="J223" s="760"/>
      <c r="K223" s="750"/>
      <c r="L223" s="750"/>
      <c r="M223" s="757"/>
      <c r="N223" s="756"/>
      <c r="O223" s="758"/>
      <c r="P223" s="756"/>
    </row>
    <row r="224" spans="1:16" ht="17.25" x14ac:dyDescent="0.35">
      <c r="A224" s="751"/>
      <c r="B224" s="756"/>
      <c r="C224" s="747"/>
      <c r="D224" s="748"/>
      <c r="E224" s="749"/>
      <c r="F224" s="750"/>
      <c r="G224" s="750"/>
      <c r="H224" s="750"/>
      <c r="I224" s="750"/>
      <c r="J224" s="760"/>
      <c r="K224" s="750"/>
      <c r="L224" s="750"/>
      <c r="M224" s="757"/>
      <c r="N224" s="756"/>
      <c r="O224" s="758"/>
      <c r="P224" s="756"/>
    </row>
    <row r="225" spans="1:16" ht="17.25" x14ac:dyDescent="0.35">
      <c r="A225" s="751"/>
      <c r="B225" s="756"/>
      <c r="C225" s="747"/>
      <c r="D225" s="748"/>
      <c r="E225" s="749"/>
      <c r="F225" s="750"/>
      <c r="G225" s="750"/>
      <c r="H225" s="750"/>
      <c r="I225" s="750"/>
      <c r="J225" s="760"/>
      <c r="K225" s="750"/>
      <c r="L225" s="750"/>
      <c r="M225" s="757"/>
      <c r="N225" s="756"/>
      <c r="O225" s="758"/>
      <c r="P225" s="756"/>
    </row>
    <row r="226" spans="1:16" ht="17.25" x14ac:dyDescent="0.35">
      <c r="A226" s="751"/>
      <c r="B226" s="756"/>
      <c r="C226" s="747"/>
      <c r="D226" s="748"/>
      <c r="E226" s="749"/>
      <c r="F226" s="750"/>
      <c r="G226" s="750"/>
      <c r="H226" s="750"/>
      <c r="I226" s="750"/>
      <c r="J226" s="760"/>
      <c r="K226" s="750"/>
      <c r="L226" s="750"/>
      <c r="M226" s="757"/>
      <c r="N226" s="756"/>
      <c r="O226" s="758"/>
      <c r="P226" s="756"/>
    </row>
    <row r="227" spans="1:16" ht="17.25" x14ac:dyDescent="0.35">
      <c r="A227" s="751"/>
      <c r="B227" s="756"/>
      <c r="C227" s="747"/>
      <c r="D227" s="748"/>
      <c r="E227" s="749"/>
      <c r="F227" s="750"/>
      <c r="G227" s="750"/>
      <c r="H227" s="750"/>
      <c r="I227" s="750"/>
      <c r="J227" s="760"/>
      <c r="K227" s="750"/>
      <c r="L227" s="750"/>
      <c r="M227" s="757"/>
      <c r="N227" s="756"/>
      <c r="O227" s="758"/>
      <c r="P227" s="756"/>
    </row>
    <row r="228" spans="1:16" ht="17.25" x14ac:dyDescent="0.35">
      <c r="A228" s="751"/>
      <c r="B228" s="756"/>
      <c r="C228" s="747"/>
      <c r="D228" s="748"/>
      <c r="E228" s="749"/>
      <c r="F228" s="750"/>
      <c r="G228" s="750"/>
      <c r="H228" s="750"/>
      <c r="I228" s="750"/>
      <c r="J228" s="760"/>
      <c r="K228" s="750"/>
      <c r="L228" s="750"/>
      <c r="M228" s="757"/>
      <c r="N228" s="756"/>
      <c r="O228" s="758"/>
      <c r="P228" s="756"/>
    </row>
    <row r="229" spans="1:16" ht="17.25" x14ac:dyDescent="0.35">
      <c r="A229" s="751"/>
      <c r="B229" s="756"/>
      <c r="C229" s="747"/>
      <c r="D229" s="748"/>
      <c r="E229" s="749"/>
      <c r="F229" s="750"/>
      <c r="G229" s="750"/>
      <c r="H229" s="750"/>
      <c r="I229" s="750"/>
      <c r="J229" s="760"/>
      <c r="K229" s="750"/>
      <c r="L229" s="750"/>
      <c r="M229" s="757"/>
      <c r="N229" s="756"/>
      <c r="O229" s="758"/>
      <c r="P229" s="756"/>
    </row>
    <row r="230" spans="1:16" ht="17.25" x14ac:dyDescent="0.35">
      <c r="A230" s="751"/>
      <c r="B230" s="756"/>
      <c r="C230" s="747"/>
      <c r="D230" s="748"/>
      <c r="E230" s="749"/>
      <c r="F230" s="750"/>
      <c r="G230" s="750"/>
      <c r="H230" s="750"/>
      <c r="I230" s="750"/>
      <c r="J230" s="760"/>
      <c r="K230" s="750"/>
      <c r="L230" s="750"/>
      <c r="M230" s="757"/>
      <c r="N230" s="756"/>
      <c r="O230" s="758"/>
      <c r="P230" s="756"/>
    </row>
    <row r="231" spans="1:16" ht="17.25" x14ac:dyDescent="0.35">
      <c r="A231" s="751"/>
      <c r="B231" s="756"/>
      <c r="C231" s="747"/>
      <c r="D231" s="748"/>
      <c r="E231" s="749"/>
      <c r="F231" s="750"/>
      <c r="G231" s="750"/>
      <c r="H231" s="750"/>
      <c r="I231" s="750"/>
      <c r="J231" s="760"/>
      <c r="K231" s="750"/>
      <c r="L231" s="750"/>
      <c r="M231" s="757"/>
      <c r="N231" s="756"/>
      <c r="O231" s="758"/>
      <c r="P231" s="756"/>
    </row>
    <row r="232" spans="1:16" ht="17.25" x14ac:dyDescent="0.35">
      <c r="A232" s="751"/>
      <c r="B232" s="756"/>
      <c r="C232" s="747"/>
      <c r="D232" s="748"/>
      <c r="E232" s="749"/>
      <c r="F232" s="750"/>
      <c r="G232" s="750"/>
      <c r="H232" s="750"/>
      <c r="I232" s="750"/>
      <c r="J232" s="760"/>
      <c r="K232" s="750"/>
      <c r="L232" s="750"/>
      <c r="M232" s="757"/>
      <c r="N232" s="756"/>
      <c r="O232" s="758"/>
      <c r="P232" s="756"/>
    </row>
    <row r="233" spans="1:16" ht="17.25" x14ac:dyDescent="0.35">
      <c r="A233" s="751"/>
      <c r="B233" s="756"/>
      <c r="C233" s="747"/>
      <c r="D233" s="748"/>
      <c r="E233" s="749"/>
      <c r="F233" s="750"/>
      <c r="G233" s="750"/>
      <c r="H233" s="750"/>
      <c r="I233" s="750"/>
      <c r="J233" s="760"/>
      <c r="K233" s="750"/>
      <c r="L233" s="750"/>
      <c r="M233" s="757"/>
      <c r="N233" s="756"/>
      <c r="O233" s="758"/>
      <c r="P233" s="756"/>
    </row>
    <row r="234" spans="1:16" ht="17.25" x14ac:dyDescent="0.35">
      <c r="A234" s="751"/>
      <c r="B234" s="756"/>
      <c r="C234" s="747"/>
      <c r="D234" s="748"/>
      <c r="E234" s="749"/>
      <c r="F234" s="750"/>
      <c r="G234" s="750"/>
      <c r="H234" s="750"/>
      <c r="I234" s="750"/>
      <c r="J234" s="760"/>
      <c r="K234" s="750"/>
      <c r="L234" s="750"/>
      <c r="M234" s="757"/>
      <c r="N234" s="756"/>
      <c r="O234" s="758"/>
      <c r="P234" s="756"/>
    </row>
    <row r="235" spans="1:16" ht="17.25" x14ac:dyDescent="0.35">
      <c r="A235" s="751"/>
      <c r="B235" s="756"/>
      <c r="C235" s="747"/>
      <c r="D235" s="748"/>
      <c r="E235" s="749"/>
      <c r="F235" s="750"/>
      <c r="G235" s="750"/>
      <c r="H235" s="750"/>
      <c r="I235" s="750"/>
      <c r="J235" s="760"/>
      <c r="K235" s="750"/>
      <c r="L235" s="750"/>
      <c r="M235" s="757"/>
      <c r="N235" s="756"/>
      <c r="O235" s="758"/>
      <c r="P235" s="756"/>
    </row>
    <row r="236" spans="1:16" ht="17.25" x14ac:dyDescent="0.35">
      <c r="A236" s="751"/>
      <c r="B236" s="756"/>
      <c r="C236" s="747"/>
      <c r="D236" s="748"/>
      <c r="E236" s="749"/>
      <c r="F236" s="750"/>
      <c r="G236" s="750"/>
      <c r="H236" s="750"/>
      <c r="I236" s="750"/>
      <c r="J236" s="760"/>
      <c r="K236" s="750"/>
      <c r="L236" s="750"/>
      <c r="M236" s="757"/>
      <c r="N236" s="756"/>
      <c r="O236" s="758"/>
      <c r="P236" s="756"/>
    </row>
    <row r="237" spans="1:16" ht="17.25" x14ac:dyDescent="0.35">
      <c r="A237" s="751"/>
      <c r="B237" s="756"/>
      <c r="C237" s="747"/>
      <c r="D237" s="748"/>
      <c r="E237" s="749"/>
      <c r="F237" s="750"/>
      <c r="G237" s="750"/>
      <c r="H237" s="750"/>
      <c r="I237" s="750"/>
      <c r="J237" s="760"/>
      <c r="K237" s="750"/>
      <c r="L237" s="750"/>
      <c r="M237" s="757"/>
      <c r="N237" s="756"/>
      <c r="O237" s="758"/>
      <c r="P237" s="756"/>
    </row>
    <row r="238" spans="1:16" ht="17.25" x14ac:dyDescent="0.35">
      <c r="A238" s="751"/>
      <c r="B238" s="756"/>
      <c r="C238" s="747"/>
      <c r="D238" s="748"/>
      <c r="E238" s="749"/>
      <c r="F238" s="750"/>
      <c r="G238" s="750"/>
      <c r="H238" s="750"/>
      <c r="I238" s="750"/>
      <c r="J238" s="760"/>
      <c r="K238" s="750"/>
      <c r="L238" s="750"/>
      <c r="M238" s="757"/>
      <c r="N238" s="756"/>
      <c r="O238" s="758"/>
      <c r="P238" s="756"/>
    </row>
    <row r="239" spans="1:16" ht="17.25" x14ac:dyDescent="0.35">
      <c r="A239" s="751"/>
      <c r="B239" s="756"/>
      <c r="C239" s="747"/>
      <c r="D239" s="748"/>
      <c r="E239" s="749"/>
      <c r="F239" s="750"/>
      <c r="G239" s="750"/>
      <c r="H239" s="750"/>
      <c r="I239" s="750"/>
      <c r="J239" s="760"/>
      <c r="K239" s="750"/>
      <c r="L239" s="750"/>
      <c r="M239" s="757"/>
      <c r="N239" s="756"/>
      <c r="O239" s="758"/>
      <c r="P239" s="756"/>
    </row>
    <row r="240" spans="1:16" ht="17.25" x14ac:dyDescent="0.35">
      <c r="A240" s="751"/>
      <c r="B240" s="756"/>
      <c r="C240" s="747"/>
      <c r="D240" s="748"/>
      <c r="E240" s="749"/>
      <c r="F240" s="750"/>
      <c r="G240" s="750"/>
      <c r="H240" s="750"/>
      <c r="I240" s="750"/>
      <c r="J240" s="760"/>
      <c r="K240" s="750"/>
      <c r="L240" s="750"/>
      <c r="M240" s="757"/>
      <c r="N240" s="756"/>
      <c r="O240" s="758"/>
      <c r="P240" s="756"/>
    </row>
    <row r="241" spans="1:16" ht="17.25" x14ac:dyDescent="0.35">
      <c r="A241" s="751"/>
      <c r="B241" s="756"/>
      <c r="C241" s="747"/>
      <c r="D241" s="748"/>
      <c r="E241" s="749"/>
      <c r="F241" s="750"/>
      <c r="G241" s="750"/>
      <c r="H241" s="750"/>
      <c r="I241" s="750"/>
      <c r="J241" s="760"/>
      <c r="K241" s="750"/>
      <c r="L241" s="750"/>
      <c r="M241" s="757"/>
      <c r="N241" s="756"/>
      <c r="O241" s="758"/>
      <c r="P241" s="756"/>
    </row>
    <row r="242" spans="1:16" ht="17.25" x14ac:dyDescent="0.35">
      <c r="A242" s="751"/>
      <c r="B242" s="756"/>
      <c r="C242" s="747"/>
      <c r="D242" s="748"/>
      <c r="E242" s="749"/>
      <c r="F242" s="750"/>
      <c r="G242" s="750"/>
      <c r="H242" s="750"/>
      <c r="I242" s="750"/>
      <c r="J242" s="760"/>
      <c r="K242" s="750"/>
      <c r="L242" s="750"/>
      <c r="M242" s="757"/>
      <c r="N242" s="756"/>
      <c r="O242" s="758"/>
      <c r="P242" s="756"/>
    </row>
    <row r="243" spans="1:16" ht="17.25" x14ac:dyDescent="0.35">
      <c r="A243" s="751"/>
      <c r="B243" s="756"/>
      <c r="C243" s="747"/>
      <c r="D243" s="748"/>
      <c r="E243" s="749"/>
      <c r="F243" s="750"/>
      <c r="G243" s="750"/>
      <c r="H243" s="750"/>
      <c r="I243" s="750"/>
      <c r="J243" s="760"/>
      <c r="K243" s="750"/>
      <c r="L243" s="750"/>
      <c r="M243" s="757"/>
      <c r="N243" s="756"/>
      <c r="O243" s="758"/>
      <c r="P243" s="756"/>
    </row>
    <row r="244" spans="1:16" ht="17.25" x14ac:dyDescent="0.35">
      <c r="A244" s="751"/>
      <c r="B244" s="756"/>
      <c r="C244" s="747"/>
      <c r="D244" s="748"/>
      <c r="E244" s="749"/>
      <c r="F244" s="750"/>
      <c r="G244" s="750"/>
      <c r="H244" s="750"/>
      <c r="I244" s="750"/>
      <c r="J244" s="760"/>
      <c r="K244" s="750"/>
      <c r="L244" s="750"/>
      <c r="M244" s="757"/>
      <c r="N244" s="756"/>
      <c r="O244" s="758"/>
      <c r="P244" s="756"/>
    </row>
    <row r="245" spans="1:16" ht="17.25" x14ac:dyDescent="0.35">
      <c r="A245" s="751"/>
      <c r="B245" s="756"/>
      <c r="C245" s="747"/>
      <c r="D245" s="748"/>
      <c r="E245" s="749"/>
      <c r="F245" s="750"/>
      <c r="G245" s="750"/>
      <c r="H245" s="750"/>
      <c r="I245" s="750"/>
      <c r="J245" s="760"/>
      <c r="K245" s="750"/>
      <c r="L245" s="750"/>
      <c r="M245" s="757"/>
      <c r="N245" s="756"/>
      <c r="O245" s="758"/>
      <c r="P245" s="756"/>
    </row>
    <row r="246" spans="1:16" ht="17.25" x14ac:dyDescent="0.35">
      <c r="A246" s="751"/>
      <c r="B246" s="756"/>
      <c r="C246" s="747"/>
      <c r="D246" s="748"/>
      <c r="E246" s="749"/>
      <c r="F246" s="750"/>
      <c r="G246" s="750"/>
      <c r="H246" s="750"/>
      <c r="I246" s="750"/>
      <c r="J246" s="760"/>
      <c r="K246" s="750"/>
      <c r="L246" s="750"/>
      <c r="M246" s="757"/>
      <c r="N246" s="756"/>
      <c r="O246" s="758"/>
      <c r="P246" s="756"/>
    </row>
    <row r="247" spans="1:16" ht="17.25" x14ac:dyDescent="0.35">
      <c r="A247" s="751"/>
      <c r="B247" s="756"/>
      <c r="C247" s="747"/>
      <c r="D247" s="748"/>
      <c r="E247" s="749"/>
      <c r="F247" s="750"/>
      <c r="G247" s="750"/>
      <c r="H247" s="750"/>
      <c r="I247" s="750"/>
      <c r="J247" s="760"/>
      <c r="K247" s="750"/>
      <c r="L247" s="750"/>
      <c r="M247" s="757"/>
      <c r="N247" s="756"/>
      <c r="O247" s="758"/>
      <c r="P247" s="756"/>
    </row>
    <row r="248" spans="1:16" ht="17.25" x14ac:dyDescent="0.35">
      <c r="A248" s="751"/>
      <c r="B248" s="756"/>
      <c r="C248" s="747"/>
      <c r="D248" s="748"/>
      <c r="E248" s="749"/>
      <c r="F248" s="750"/>
      <c r="G248" s="750"/>
      <c r="H248" s="750"/>
      <c r="I248" s="750"/>
      <c r="J248" s="760"/>
      <c r="K248" s="750"/>
      <c r="L248" s="750"/>
      <c r="M248" s="757"/>
      <c r="N248" s="756"/>
      <c r="O248" s="758"/>
      <c r="P248" s="756"/>
    </row>
    <row r="249" spans="1:16" ht="17.25" x14ac:dyDescent="0.35">
      <c r="A249" s="751"/>
      <c r="B249" s="756"/>
      <c r="C249" s="747"/>
      <c r="D249" s="748"/>
      <c r="E249" s="749"/>
      <c r="F249" s="750"/>
      <c r="G249" s="750"/>
      <c r="H249" s="750"/>
      <c r="I249" s="750"/>
      <c r="J249" s="760"/>
      <c r="K249" s="750"/>
      <c r="L249" s="750"/>
      <c r="M249" s="757"/>
      <c r="N249" s="756"/>
      <c r="O249" s="758"/>
      <c r="P249" s="756"/>
    </row>
    <row r="250" spans="1:16" ht="17.25" x14ac:dyDescent="0.35">
      <c r="A250" s="751"/>
      <c r="B250" s="756"/>
      <c r="C250" s="747"/>
      <c r="D250" s="748"/>
      <c r="E250" s="749"/>
      <c r="F250" s="750"/>
      <c r="G250" s="750"/>
      <c r="H250" s="750"/>
      <c r="I250" s="750"/>
      <c r="J250" s="760"/>
      <c r="K250" s="750"/>
      <c r="L250" s="750"/>
      <c r="M250" s="757"/>
      <c r="N250" s="756"/>
      <c r="O250" s="758"/>
      <c r="P250" s="756"/>
    </row>
    <row r="251" spans="1:16" ht="17.25" x14ac:dyDescent="0.35">
      <c r="A251" s="751"/>
      <c r="B251" s="756"/>
      <c r="C251" s="747"/>
      <c r="D251" s="748"/>
      <c r="E251" s="749"/>
      <c r="F251" s="750"/>
      <c r="G251" s="750"/>
      <c r="H251" s="750"/>
      <c r="I251" s="750"/>
      <c r="J251" s="760"/>
      <c r="K251" s="750"/>
      <c r="L251" s="750"/>
      <c r="M251" s="757"/>
      <c r="N251" s="756"/>
      <c r="O251" s="758"/>
      <c r="P251" s="756"/>
    </row>
    <row r="252" spans="1:16" ht="17.25" x14ac:dyDescent="0.35">
      <c r="A252" s="751"/>
      <c r="B252" s="756"/>
      <c r="C252" s="747"/>
      <c r="D252" s="748"/>
      <c r="E252" s="749"/>
      <c r="F252" s="750"/>
      <c r="G252" s="750"/>
      <c r="H252" s="750"/>
      <c r="I252" s="750"/>
      <c r="J252" s="760"/>
      <c r="K252" s="750"/>
      <c r="L252" s="750"/>
      <c r="M252" s="757"/>
      <c r="N252" s="756"/>
      <c r="O252" s="758"/>
      <c r="P252" s="756"/>
    </row>
    <row r="253" spans="1:16" ht="17.25" x14ac:dyDescent="0.35">
      <c r="A253" s="751"/>
      <c r="B253" s="756"/>
      <c r="C253" s="747"/>
      <c r="D253" s="748"/>
      <c r="E253" s="749"/>
      <c r="F253" s="750"/>
      <c r="G253" s="750"/>
      <c r="H253" s="750"/>
      <c r="I253" s="750"/>
      <c r="J253" s="760"/>
      <c r="K253" s="750"/>
      <c r="L253" s="750"/>
      <c r="M253" s="757"/>
      <c r="N253" s="756"/>
      <c r="O253" s="758"/>
      <c r="P253" s="756"/>
    </row>
    <row r="254" spans="1:16" ht="17.25" x14ac:dyDescent="0.35">
      <c r="A254" s="751"/>
      <c r="B254" s="756"/>
      <c r="C254" s="747"/>
      <c r="D254" s="748"/>
      <c r="E254" s="749"/>
      <c r="F254" s="750"/>
      <c r="G254" s="750"/>
      <c r="H254" s="750"/>
      <c r="I254" s="750"/>
      <c r="J254" s="760"/>
      <c r="K254" s="750"/>
      <c r="L254" s="750"/>
      <c r="M254" s="757"/>
      <c r="N254" s="756"/>
      <c r="O254" s="758"/>
      <c r="P254" s="756"/>
    </row>
    <row r="255" spans="1:16" x14ac:dyDescent="0.25">
      <c r="J255" s="274"/>
    </row>
    <row r="256" spans="1:16" x14ac:dyDescent="0.25">
      <c r="J256" s="274"/>
    </row>
    <row r="257" spans="10:10" x14ac:dyDescent="0.25">
      <c r="J257" s="274"/>
    </row>
    <row r="258" spans="10:10" x14ac:dyDescent="0.25">
      <c r="J258" s="274"/>
    </row>
    <row r="259" spans="10:10" x14ac:dyDescent="0.25">
      <c r="J259" s="274"/>
    </row>
    <row r="260" spans="10:10" x14ac:dyDescent="0.25">
      <c r="J260" s="274"/>
    </row>
    <row r="261" spans="10:10" x14ac:dyDescent="0.25">
      <c r="J261" s="274"/>
    </row>
    <row r="262" spans="10:10" x14ac:dyDescent="0.25">
      <c r="J262" s="274"/>
    </row>
    <row r="263" spans="10:10" x14ac:dyDescent="0.25">
      <c r="J263" s="274"/>
    </row>
    <row r="264" spans="10:10" x14ac:dyDescent="0.25">
      <c r="J264" s="274"/>
    </row>
    <row r="265" spans="10:10" x14ac:dyDescent="0.25">
      <c r="J265" s="274"/>
    </row>
    <row r="266" spans="10:10" x14ac:dyDescent="0.25">
      <c r="J266" s="274"/>
    </row>
    <row r="267" spans="10:10" x14ac:dyDescent="0.25">
      <c r="J267" s="274"/>
    </row>
    <row r="268" spans="10:10" x14ac:dyDescent="0.25">
      <c r="J268" s="274"/>
    </row>
    <row r="269" spans="10:10" x14ac:dyDescent="0.25">
      <c r="J269" s="274"/>
    </row>
    <row r="270" spans="10:10" x14ac:dyDescent="0.25">
      <c r="J270" s="274"/>
    </row>
    <row r="271" spans="10:10" x14ac:dyDescent="0.25">
      <c r="J271" s="274"/>
    </row>
    <row r="272" spans="10:10" x14ac:dyDescent="0.25">
      <c r="J272" s="274"/>
    </row>
    <row r="273" spans="10:10" x14ac:dyDescent="0.25">
      <c r="J273" s="274"/>
    </row>
    <row r="274" spans="10:10" x14ac:dyDescent="0.25">
      <c r="J274" s="274"/>
    </row>
    <row r="275" spans="10:10" x14ac:dyDescent="0.25">
      <c r="J275" s="274"/>
    </row>
    <row r="276" spans="10:10" x14ac:dyDescent="0.25">
      <c r="J276" s="274"/>
    </row>
    <row r="277" spans="10:10" x14ac:dyDescent="0.25">
      <c r="J277" s="274"/>
    </row>
    <row r="278" spans="10:10" x14ac:dyDescent="0.25">
      <c r="J278" s="274"/>
    </row>
    <row r="279" spans="10:10" x14ac:dyDescent="0.25">
      <c r="J279" s="274"/>
    </row>
    <row r="280" spans="10:10" x14ac:dyDescent="0.25">
      <c r="J280" s="274"/>
    </row>
    <row r="281" spans="10:10" x14ac:dyDescent="0.25">
      <c r="J281" s="274"/>
    </row>
    <row r="282" spans="10:10" x14ac:dyDescent="0.25">
      <c r="J282" s="274"/>
    </row>
    <row r="283" spans="10:10" x14ac:dyDescent="0.25">
      <c r="J283" s="274"/>
    </row>
    <row r="284" spans="10:10" x14ac:dyDescent="0.25">
      <c r="J284" s="274"/>
    </row>
    <row r="285" spans="10:10" x14ac:dyDescent="0.25">
      <c r="J285" s="274"/>
    </row>
    <row r="286" spans="10:10" x14ac:dyDescent="0.25">
      <c r="J286" s="274"/>
    </row>
  </sheetData>
  <autoFilter ref="A6:BI45" xr:uid="{F5310F95-428A-4DF4-84E9-6C60F4609D5E}"/>
  <mergeCells count="108">
    <mergeCell ref="A132:A136"/>
    <mergeCell ref="A203:P203"/>
    <mergeCell ref="A75:A80"/>
    <mergeCell ref="A193:A194"/>
    <mergeCell ref="A195:P195"/>
    <mergeCell ref="A103:A105"/>
    <mergeCell ref="A106:P106"/>
    <mergeCell ref="A196:P196"/>
    <mergeCell ref="A81:P81"/>
    <mergeCell ref="A101:P101"/>
    <mergeCell ref="A139:A143"/>
    <mergeCell ref="A199:C202"/>
    <mergeCell ref="B148:C148"/>
    <mergeCell ref="A151:A152"/>
    <mergeCell ref="A149:P149"/>
    <mergeCell ref="A191:B191"/>
    <mergeCell ref="B177:C177"/>
    <mergeCell ref="B120:C120"/>
    <mergeCell ref="B128:C128"/>
    <mergeCell ref="A119:A129"/>
    <mergeCell ref="B114:C114"/>
    <mergeCell ref="A146:A148"/>
    <mergeCell ref="B136:D136"/>
    <mergeCell ref="B152:D152"/>
    <mergeCell ref="A2:Q2"/>
    <mergeCell ref="A4:Q4"/>
    <mergeCell ref="A5:Q5"/>
    <mergeCell ref="A170:P170"/>
    <mergeCell ref="A108:A115"/>
    <mergeCell ref="A7:A17"/>
    <mergeCell ref="A20:A34"/>
    <mergeCell ref="A37:A45"/>
    <mergeCell ref="A51:P51"/>
    <mergeCell ref="A18:P18"/>
    <mergeCell ref="A35:P35"/>
    <mergeCell ref="A83:A91"/>
    <mergeCell ref="A116:P116"/>
    <mergeCell ref="A68:A72"/>
    <mergeCell ref="A95:A100"/>
    <mergeCell ref="A66:P66"/>
    <mergeCell ref="A73:P73"/>
    <mergeCell ref="A92:P92"/>
    <mergeCell ref="B71:C71"/>
    <mergeCell ref="B76:C76"/>
    <mergeCell ref="B79:C79"/>
    <mergeCell ref="A53:A65"/>
    <mergeCell ref="A144:P144"/>
    <mergeCell ref="A48:A50"/>
    <mergeCell ref="B39:D39"/>
    <mergeCell ref="B44:D44"/>
    <mergeCell ref="B56:C56"/>
    <mergeCell ref="B58:C58"/>
    <mergeCell ref="B60:C60"/>
    <mergeCell ref="B24:D24"/>
    <mergeCell ref="B31:D31"/>
    <mergeCell ref="B32:D32"/>
    <mergeCell ref="B33:D33"/>
    <mergeCell ref="B34:D34"/>
    <mergeCell ref="B49:C49"/>
    <mergeCell ref="B50:C50"/>
    <mergeCell ref="B9:D9"/>
    <mergeCell ref="B15:D15"/>
    <mergeCell ref="B14:D14"/>
    <mergeCell ref="B16:D16"/>
    <mergeCell ref="A182:A186"/>
    <mergeCell ref="A189:A190"/>
    <mergeCell ref="A187:B187"/>
    <mergeCell ref="A137:P137"/>
    <mergeCell ref="B169:D169"/>
    <mergeCell ref="B140:C140"/>
    <mergeCell ref="B142:C142"/>
    <mergeCell ref="B147:C147"/>
    <mergeCell ref="B156:C156"/>
    <mergeCell ref="B163:C163"/>
    <mergeCell ref="B166:C166"/>
    <mergeCell ref="B168:C168"/>
    <mergeCell ref="B175:C175"/>
    <mergeCell ref="A130:P130"/>
    <mergeCell ref="B62:C62"/>
    <mergeCell ref="A179:P179"/>
    <mergeCell ref="A172:A178"/>
    <mergeCell ref="A153:P153"/>
    <mergeCell ref="A155:A169"/>
    <mergeCell ref="B17:D17"/>
    <mergeCell ref="B178:D178"/>
    <mergeCell ref="B186:D186"/>
    <mergeCell ref="B190:D190"/>
    <mergeCell ref="B194:D194"/>
    <mergeCell ref="B45:D45"/>
    <mergeCell ref="B65:D65"/>
    <mergeCell ref="B72:D72"/>
    <mergeCell ref="B80:D80"/>
    <mergeCell ref="B91:D91"/>
    <mergeCell ref="B100:D100"/>
    <mergeCell ref="B105:D105"/>
    <mergeCell ref="B115:D115"/>
    <mergeCell ref="B129:D129"/>
    <mergeCell ref="B134:C134"/>
    <mergeCell ref="B135:C135"/>
    <mergeCell ref="B86:C86"/>
    <mergeCell ref="B90:C90"/>
    <mergeCell ref="B96:C96"/>
    <mergeCell ref="B99:C99"/>
    <mergeCell ref="B111:C111"/>
    <mergeCell ref="B104:C104"/>
    <mergeCell ref="B143:D143"/>
    <mergeCell ref="B64:C64"/>
    <mergeCell ref="B69:C69"/>
  </mergeCells>
  <conditionalFormatting sqref="B127">
    <cfRule type="duplicateValues" dxfId="42" priority="11"/>
  </conditionalFormatting>
  <conditionalFormatting sqref="C127">
    <cfRule type="duplicateValues" dxfId="41" priority="10"/>
  </conditionalFormatting>
  <conditionalFormatting sqref="D10:D11">
    <cfRule type="duplicateValues" dxfId="40" priority="13"/>
  </conditionalFormatting>
  <conditionalFormatting sqref="D12">
    <cfRule type="duplicateValues" dxfId="39" priority="2"/>
  </conditionalFormatting>
  <conditionalFormatting sqref="D13">
    <cfRule type="duplicateValues" dxfId="38" priority="12"/>
  </conditionalFormatting>
  <conditionalFormatting sqref="R30">
    <cfRule type="duplicateValues" dxfId="37" priority="9"/>
  </conditionalFormatting>
  <conditionalFormatting sqref="S12">
    <cfRule type="duplicateValues" dxfId="36" priority="7"/>
  </conditionalFormatting>
  <conditionalFormatting sqref="S13">
    <cfRule type="duplicateValues" dxfId="35" priority="3"/>
  </conditionalFormatting>
  <conditionalFormatting sqref="S30">
    <cfRule type="duplicateValues" dxfId="34" priority="8"/>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50" max="15" man="1"/>
    <brk id="65" max="15" man="1"/>
    <brk id="81" max="15" man="1"/>
    <brk id="101" max="15" man="1"/>
    <brk id="116" max="15" man="1"/>
    <brk id="144" max="15" man="1"/>
    <brk id="170"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V79"/>
  <sheetViews>
    <sheetView zoomScale="70" zoomScaleNormal="70" workbookViewId="0">
      <selection activeCell="C45" sqref="C45"/>
    </sheetView>
  </sheetViews>
  <sheetFormatPr baseColWidth="10" defaultColWidth="9.140625" defaultRowHeight="15" x14ac:dyDescent="0.25"/>
  <cols>
    <col min="1" max="1" width="46.42578125" customWidth="1"/>
    <col min="2" max="2" width="24.5703125" customWidth="1"/>
    <col min="3" max="3" width="22.28515625" customWidth="1"/>
    <col min="4" max="4" width="19.85546875" hidden="1" customWidth="1"/>
    <col min="5" max="5" width="19.85546875" customWidth="1"/>
    <col min="6" max="6" width="21.140625" customWidth="1"/>
    <col min="7" max="7" width="21.5703125" customWidth="1"/>
    <col min="8" max="8" width="16.85546875" style="241" customWidth="1"/>
    <col min="9" max="9" width="20.28515625" style="241" customWidth="1"/>
    <col min="10" max="10" width="17.28515625" customWidth="1"/>
    <col min="11" max="11" width="15.140625" customWidth="1"/>
    <col min="12" max="12" width="17.85546875" customWidth="1"/>
    <col min="13" max="13" width="11" customWidth="1"/>
    <col min="14" max="14" width="11.42578125" customWidth="1"/>
    <col min="15" max="15" width="16.85546875" customWidth="1"/>
    <col min="16" max="16" width="16" customWidth="1"/>
    <col min="17" max="17" width="12.85546875" customWidth="1"/>
    <col min="18" max="18" width="18.42578125" customWidth="1"/>
    <col min="19" max="19" width="12.28515625" customWidth="1"/>
    <col min="20" max="20" width="12.140625" customWidth="1"/>
    <col min="21" max="21" width="22" hidden="1" customWidth="1"/>
    <col min="22" max="22" width="15.85546875" customWidth="1"/>
    <col min="23" max="34" width="9.140625" customWidth="1"/>
  </cols>
  <sheetData>
    <row r="1" spans="1:22" ht="30.75" x14ac:dyDescent="0.25">
      <c r="A1" s="1060" t="s">
        <v>363</v>
      </c>
      <c r="B1" s="1061"/>
      <c r="C1" s="1061"/>
      <c r="D1" s="1061"/>
      <c r="E1" s="1061"/>
      <c r="F1" s="1061"/>
      <c r="G1" s="1061"/>
      <c r="H1" s="1061"/>
      <c r="I1" s="1061"/>
      <c r="J1" s="1061"/>
      <c r="K1" s="1061"/>
      <c r="L1" s="1061"/>
      <c r="M1" s="1061"/>
      <c r="N1" s="1061"/>
      <c r="O1" s="1061"/>
      <c r="P1" s="1061"/>
      <c r="Q1" s="1061"/>
      <c r="R1" s="1061"/>
      <c r="S1" s="1061"/>
      <c r="T1" s="1061"/>
      <c r="U1" s="1061"/>
    </row>
    <row r="2" spans="1:22" ht="10.5" customHeight="1" x14ac:dyDescent="0.25">
      <c r="A2" s="1072"/>
      <c r="B2" s="1072"/>
      <c r="C2" s="1072"/>
      <c r="D2" s="1072"/>
      <c r="E2" s="1072"/>
      <c r="F2" s="1072"/>
      <c r="G2" s="1072"/>
      <c r="H2" s="1072"/>
      <c r="I2" s="1072"/>
      <c r="J2" s="1072"/>
      <c r="K2" s="1072"/>
      <c r="L2" s="1072"/>
      <c r="M2" s="1072"/>
      <c r="N2" s="1072"/>
      <c r="O2" s="1072"/>
      <c r="P2" s="1072"/>
      <c r="Q2" s="1072"/>
      <c r="R2" s="1072"/>
      <c r="S2" s="1072"/>
      <c r="T2" s="1072"/>
      <c r="U2" s="1072"/>
    </row>
    <row r="3" spans="1:22" ht="17.25" customHeight="1" x14ac:dyDescent="0.25">
      <c r="A3" s="1072"/>
      <c r="B3" s="1072"/>
      <c r="C3" s="1072"/>
      <c r="D3" s="1072"/>
      <c r="E3" s="1072"/>
      <c r="F3" s="1072"/>
      <c r="G3" s="1072"/>
      <c r="H3" s="1072"/>
      <c r="I3" s="1072"/>
      <c r="J3" s="1072"/>
      <c r="K3" s="1072"/>
      <c r="L3" s="1072"/>
      <c r="M3" s="1072"/>
      <c r="N3" s="1072"/>
      <c r="O3" s="1072"/>
      <c r="P3" s="1072"/>
      <c r="Q3" s="1072"/>
      <c r="R3" s="1072"/>
      <c r="S3" s="1072"/>
      <c r="T3" s="1072"/>
      <c r="U3" s="1072"/>
    </row>
    <row r="4" spans="1:22" ht="30.75" x14ac:dyDescent="0.25">
      <c r="A4" s="1070">
        <v>46173</v>
      </c>
      <c r="B4" s="1071"/>
      <c r="C4" s="1071"/>
      <c r="D4" s="1071"/>
      <c r="E4" s="1071"/>
      <c r="F4" s="1071"/>
      <c r="G4" s="1071"/>
      <c r="H4" s="1071"/>
      <c r="I4" s="1071"/>
      <c r="J4" s="1071"/>
      <c r="K4" s="1071"/>
      <c r="L4" s="1071"/>
      <c r="M4" s="1071"/>
      <c r="N4" s="1071"/>
      <c r="O4" s="1071"/>
      <c r="P4" s="1071"/>
      <c r="Q4" s="1071"/>
      <c r="R4" s="1071"/>
      <c r="S4" s="1071"/>
      <c r="T4" s="1071"/>
      <c r="U4" s="1071"/>
    </row>
    <row r="5" spans="1:22" ht="17.25" customHeight="1" x14ac:dyDescent="0.3">
      <c r="A5" s="1073" t="s">
        <v>385</v>
      </c>
      <c r="B5" s="1074"/>
      <c r="C5" s="1074"/>
      <c r="D5" s="1074"/>
      <c r="E5" s="1074"/>
      <c r="F5" s="1074"/>
      <c r="G5" s="1074"/>
      <c r="H5" s="1074"/>
      <c r="I5" s="1074"/>
      <c r="J5" s="1074"/>
      <c r="K5" s="1074"/>
      <c r="L5" s="1074"/>
      <c r="M5" s="1074"/>
      <c r="N5" s="1074"/>
      <c r="O5" s="1074"/>
      <c r="P5" s="1074"/>
      <c r="Q5" s="1074"/>
      <c r="R5" s="1074"/>
      <c r="S5" s="1074"/>
      <c r="T5" s="1074"/>
      <c r="U5" s="1074"/>
    </row>
    <row r="6" spans="1:22" ht="46.5" customHeight="1" thickBot="1" x14ac:dyDescent="0.3">
      <c r="A6" s="1084" t="s">
        <v>523</v>
      </c>
      <c r="B6" s="1084"/>
      <c r="C6" s="1084"/>
      <c r="D6" s="1084"/>
      <c r="E6" s="1084"/>
      <c r="F6" s="1084"/>
      <c r="G6" s="1084"/>
      <c r="H6" s="1084"/>
      <c r="I6" s="1084"/>
      <c r="J6" s="1084"/>
      <c r="K6" s="1084"/>
      <c r="L6" s="1084"/>
      <c r="M6" s="1084"/>
      <c r="N6" s="1084"/>
      <c r="O6" s="1084"/>
      <c r="P6" s="1084"/>
      <c r="Q6" s="1084"/>
      <c r="R6" s="1084"/>
      <c r="S6" s="1084"/>
      <c r="T6" s="1084"/>
      <c r="U6" s="1084"/>
    </row>
    <row r="7" spans="1:22" ht="42" customHeight="1" x14ac:dyDescent="0.25">
      <c r="A7" s="380" t="s">
        <v>63</v>
      </c>
      <c r="B7" s="380" t="s">
        <v>93</v>
      </c>
      <c r="C7" s="380" t="s">
        <v>170</v>
      </c>
      <c r="D7" s="380" t="s">
        <v>507</v>
      </c>
      <c r="E7" s="502" t="s">
        <v>515</v>
      </c>
      <c r="F7" s="502" t="s">
        <v>381</v>
      </c>
      <c r="G7" s="380" t="s">
        <v>24</v>
      </c>
      <c r="H7" s="380" t="s">
        <v>362</v>
      </c>
      <c r="I7" s="380" t="s">
        <v>42</v>
      </c>
      <c r="J7" s="380" t="s">
        <v>25</v>
      </c>
      <c r="K7" s="380" t="s">
        <v>233</v>
      </c>
      <c r="L7" s="381" t="s">
        <v>384</v>
      </c>
      <c r="M7" s="1059" t="s">
        <v>175</v>
      </c>
      <c r="N7" s="1059"/>
      <c r="O7" s="380" t="s">
        <v>174</v>
      </c>
      <c r="P7" s="380" t="s">
        <v>79</v>
      </c>
      <c r="Q7" s="380" t="s">
        <v>234</v>
      </c>
      <c r="R7" s="381" t="s">
        <v>176</v>
      </c>
      <c r="S7" s="1082" t="s">
        <v>177</v>
      </c>
      <c r="T7" s="1083"/>
      <c r="U7" s="380" t="s">
        <v>28</v>
      </c>
    </row>
    <row r="8" spans="1:22" s="125" customFormat="1" ht="63.75" customHeight="1" x14ac:dyDescent="0.3">
      <c r="A8" s="597" t="s">
        <v>328</v>
      </c>
      <c r="B8" s="320">
        <v>47548.530200000001</v>
      </c>
      <c r="C8" s="320">
        <v>47548.530200000001</v>
      </c>
      <c r="D8" s="320" t="e">
        <v>#REF!</v>
      </c>
      <c r="E8" s="320">
        <v>5709.4012819999998</v>
      </c>
      <c r="F8" s="320">
        <v>41839.128918000002</v>
      </c>
      <c r="G8" s="320">
        <v>17378.892325000001</v>
      </c>
      <c r="H8" s="82">
        <v>0.41537414316298699</v>
      </c>
      <c r="I8" s="320">
        <v>24460.236593000001</v>
      </c>
      <c r="J8" s="320">
        <v>13792.868388999999</v>
      </c>
      <c r="K8" s="78">
        <v>0.3296643296764728</v>
      </c>
      <c r="L8" s="796">
        <v>0.65</v>
      </c>
      <c r="M8" s="79" t="s">
        <v>88</v>
      </c>
      <c r="N8" s="379">
        <v>0.50717589180995815</v>
      </c>
      <c r="O8" s="77">
        <v>3586.0239360000014</v>
      </c>
      <c r="P8" s="77">
        <v>2495.7352291300003</v>
      </c>
      <c r="Q8" s="577">
        <v>5.9650745454604498E-2</v>
      </c>
      <c r="R8" s="795">
        <v>0.19</v>
      </c>
      <c r="S8" s="81" t="s">
        <v>88</v>
      </c>
      <c r="T8" s="379">
        <v>0.31395129186633947</v>
      </c>
      <c r="U8" s="320" t="e">
        <v>#REF!</v>
      </c>
      <c r="V8" s="587"/>
    </row>
    <row r="9" spans="1:22" s="125" customFormat="1" ht="54.75" customHeight="1" x14ac:dyDescent="0.3">
      <c r="A9" s="597" t="s">
        <v>329</v>
      </c>
      <c r="B9" s="320">
        <v>171132.1507</v>
      </c>
      <c r="C9" s="320">
        <v>171132.1507</v>
      </c>
      <c r="D9" s="320" t="e">
        <v>#REF!</v>
      </c>
      <c r="E9" s="320">
        <v>0</v>
      </c>
      <c r="F9" s="320">
        <v>171132.1507</v>
      </c>
      <c r="G9" s="320">
        <v>42977.562493810001</v>
      </c>
      <c r="H9" s="82">
        <v>0.25113669359038798</v>
      </c>
      <c r="I9" s="320">
        <v>128154.58820619</v>
      </c>
      <c r="J9" s="320">
        <v>36070.663764500001</v>
      </c>
      <c r="K9" s="78">
        <v>0.21077666363074582</v>
      </c>
      <c r="L9" s="79">
        <v>0.65</v>
      </c>
      <c r="M9" s="79" t="s">
        <v>88</v>
      </c>
      <c r="N9" s="585">
        <v>0.32427179020114738</v>
      </c>
      <c r="O9" s="77">
        <v>6906.8987293099999</v>
      </c>
      <c r="P9" s="77">
        <v>5788.9842315100004</v>
      </c>
      <c r="Q9" s="577">
        <v>3.3827566636840029E-2</v>
      </c>
      <c r="R9" s="84">
        <v>0.19</v>
      </c>
      <c r="S9" s="81" t="s">
        <v>88</v>
      </c>
      <c r="T9" s="379">
        <v>0.1780398244044212</v>
      </c>
      <c r="U9" s="320" t="e">
        <v>#REF!</v>
      </c>
    </row>
    <row r="10" spans="1:22" s="125" customFormat="1" ht="34.5" customHeight="1" x14ac:dyDescent="0.3">
      <c r="A10" s="597" t="s">
        <v>330</v>
      </c>
      <c r="B10" s="320">
        <v>43193.549813999998</v>
      </c>
      <c r="C10" s="320">
        <v>42693.549813999998</v>
      </c>
      <c r="D10" s="320" t="e">
        <v>#REF!</v>
      </c>
      <c r="E10" s="320">
        <v>0</v>
      </c>
      <c r="F10" s="320">
        <v>42693.549813999998</v>
      </c>
      <c r="G10" s="320">
        <v>37706.239471100002</v>
      </c>
      <c r="H10" s="82">
        <v>0.88318351683971319</v>
      </c>
      <c r="I10" s="320">
        <v>4987.3103428999966</v>
      </c>
      <c r="J10" s="320">
        <v>23297.996784000003</v>
      </c>
      <c r="K10" s="78">
        <v>0.54570296650198347</v>
      </c>
      <c r="L10" s="79">
        <v>0.65</v>
      </c>
      <c r="M10" s="79" t="s">
        <v>29</v>
      </c>
      <c r="N10" s="922">
        <v>0.8395430253876669</v>
      </c>
      <c r="O10" s="77">
        <v>14408.242687099999</v>
      </c>
      <c r="P10" s="77">
        <v>5988.5660858500005</v>
      </c>
      <c r="Q10" s="577">
        <v>0.1402686380481353</v>
      </c>
      <c r="R10" s="84">
        <v>0.19</v>
      </c>
      <c r="S10" s="81" t="s">
        <v>29</v>
      </c>
      <c r="T10" s="923">
        <v>0.73825598972702788</v>
      </c>
      <c r="U10" s="320" t="e">
        <v>#REF!</v>
      </c>
    </row>
    <row r="11" spans="1:22" s="125" customFormat="1" ht="34.5" customHeight="1" x14ac:dyDescent="0.3">
      <c r="A11" s="597" t="s">
        <v>513</v>
      </c>
      <c r="B11" s="320">
        <v>1500</v>
      </c>
      <c r="C11" s="320">
        <v>1500</v>
      </c>
      <c r="D11" s="320"/>
      <c r="E11" s="320">
        <v>0</v>
      </c>
      <c r="F11" s="320">
        <v>1500</v>
      </c>
      <c r="G11" s="320">
        <v>1126.804946</v>
      </c>
      <c r="H11" s="82">
        <v>0.75120329733333335</v>
      </c>
      <c r="I11" s="320">
        <v>373.19505400000003</v>
      </c>
      <c r="J11" s="320">
        <v>1047.23332</v>
      </c>
      <c r="K11" s="78">
        <v>0.69815554666666668</v>
      </c>
      <c r="L11" s="79">
        <v>0.65</v>
      </c>
      <c r="M11" s="79" t="s">
        <v>86</v>
      </c>
      <c r="N11" s="797">
        <v>1.0740854564102564</v>
      </c>
      <c r="O11" s="77"/>
      <c r="P11" s="77">
        <v>396.69487099999998</v>
      </c>
      <c r="Q11" s="577">
        <v>0.26446324733333332</v>
      </c>
      <c r="R11" s="84"/>
      <c r="S11" s="81" t="s">
        <v>88</v>
      </c>
      <c r="T11" s="379"/>
      <c r="U11" s="320"/>
    </row>
    <row r="12" spans="1:22" s="125" customFormat="1" ht="42" customHeight="1" x14ac:dyDescent="0.3">
      <c r="A12" s="597" t="s">
        <v>304</v>
      </c>
      <c r="B12" s="320">
        <v>89163.056446999995</v>
      </c>
      <c r="C12" s="320">
        <v>89163.056446999995</v>
      </c>
      <c r="D12" s="320">
        <v>0</v>
      </c>
      <c r="E12" s="320">
        <v>0</v>
      </c>
      <c r="F12" s="320">
        <v>89163.056446999995</v>
      </c>
      <c r="G12" s="320">
        <v>70404.260733940013</v>
      </c>
      <c r="H12" s="82">
        <v>0.78961246439313659</v>
      </c>
      <c r="I12" s="320">
        <v>18758.795713059983</v>
      </c>
      <c r="J12" s="320">
        <v>35887.384628040003</v>
      </c>
      <c r="K12" s="82">
        <v>0.40249163788336556</v>
      </c>
      <c r="L12" s="79">
        <v>0.65</v>
      </c>
      <c r="M12" s="83" t="s">
        <v>88</v>
      </c>
      <c r="N12" s="585">
        <v>0.61921790443594704</v>
      </c>
      <c r="O12" s="77">
        <v>34516.87610590001</v>
      </c>
      <c r="P12" s="77">
        <v>14794.055259890001</v>
      </c>
      <c r="Q12" s="578">
        <v>0.1659213563263596</v>
      </c>
      <c r="R12" s="84">
        <v>0.19</v>
      </c>
      <c r="S12" s="81" t="s">
        <v>29</v>
      </c>
      <c r="T12" s="920">
        <v>0.87327029645452414</v>
      </c>
      <c r="U12" s="320" t="e">
        <v>#REF!</v>
      </c>
    </row>
    <row r="13" spans="1:22" s="125" customFormat="1" ht="42" customHeight="1" x14ac:dyDescent="0.3">
      <c r="A13" s="597" t="s">
        <v>332</v>
      </c>
      <c r="B13" s="320">
        <v>3384</v>
      </c>
      <c r="C13" s="320">
        <v>3384</v>
      </c>
      <c r="D13" s="320" t="e">
        <v>#REF!</v>
      </c>
      <c r="E13" s="596">
        <v>0</v>
      </c>
      <c r="F13" s="320">
        <v>3384</v>
      </c>
      <c r="G13" s="320">
        <v>2694.2536230000001</v>
      </c>
      <c r="H13" s="82">
        <v>0.79617423847517732</v>
      </c>
      <c r="I13" s="320">
        <v>689.74637699999994</v>
      </c>
      <c r="J13" s="320">
        <v>2518.2893720000002</v>
      </c>
      <c r="K13" s="82">
        <v>0.74417534633569749</v>
      </c>
      <c r="L13" s="79">
        <v>0.65</v>
      </c>
      <c r="M13" s="79" t="s">
        <v>86</v>
      </c>
      <c r="N13" s="800">
        <v>1.1448851482087654</v>
      </c>
      <c r="O13" s="77">
        <v>175.96425099999988</v>
      </c>
      <c r="P13" s="77">
        <v>832.57763900000009</v>
      </c>
      <c r="Q13" s="578">
        <v>0.24603358126477545</v>
      </c>
      <c r="R13" s="84">
        <v>0.19</v>
      </c>
      <c r="S13" s="81" t="s">
        <v>86</v>
      </c>
      <c r="T13" s="928">
        <v>1.2949135856040812</v>
      </c>
      <c r="U13" s="320" t="e">
        <v>#REF!</v>
      </c>
    </row>
    <row r="14" spans="1:22" s="125" customFormat="1" ht="54" customHeight="1" x14ac:dyDescent="0.3">
      <c r="A14" s="597" t="s">
        <v>522</v>
      </c>
      <c r="B14" s="320">
        <v>14000</v>
      </c>
      <c r="C14" s="320">
        <v>14000</v>
      </c>
      <c r="D14" s="596" t="e">
        <v>#REF!</v>
      </c>
      <c r="E14" s="596">
        <v>0</v>
      </c>
      <c r="F14" s="320">
        <v>14000</v>
      </c>
      <c r="G14" s="320">
        <v>7992.6405750000004</v>
      </c>
      <c r="H14" s="82">
        <v>0.57090289821428575</v>
      </c>
      <c r="I14" s="320">
        <v>6007.3594249999996</v>
      </c>
      <c r="J14" s="320">
        <v>7956.039949</v>
      </c>
      <c r="K14" s="82">
        <v>0.56828856778571424</v>
      </c>
      <c r="L14" s="79">
        <v>0.65</v>
      </c>
      <c r="M14" s="83" t="s">
        <v>29</v>
      </c>
      <c r="N14" s="922">
        <v>0.87429010428571419</v>
      </c>
      <c r="O14" s="77">
        <v>36.600626000000375</v>
      </c>
      <c r="P14" s="77">
        <v>1620.69352243</v>
      </c>
      <c r="Q14" s="578">
        <v>0.11576382303071429</v>
      </c>
      <c r="R14" s="84">
        <v>0.19</v>
      </c>
      <c r="S14" s="81" t="s">
        <v>88</v>
      </c>
      <c r="T14" s="921">
        <v>0.60928327910902258</v>
      </c>
      <c r="U14" s="320" t="e">
        <v>#REF!</v>
      </c>
    </row>
    <row r="15" spans="1:22" s="125" customFormat="1" ht="42" hidden="1" customHeight="1" x14ac:dyDescent="0.3">
      <c r="A15" s="367" t="s">
        <v>276</v>
      </c>
      <c r="B15" s="369">
        <v>369921.28716100001</v>
      </c>
      <c r="C15" s="369">
        <v>369421.28716100001</v>
      </c>
      <c r="D15" s="371" t="e">
        <v>#REF!</v>
      </c>
      <c r="E15" s="371">
        <v>5709.4012819999998</v>
      </c>
      <c r="F15" s="369">
        <v>363711.88587900001</v>
      </c>
      <c r="G15" s="369">
        <v>180280.65416785001</v>
      </c>
      <c r="H15" s="372">
        <v>0.49566885539678496</v>
      </c>
      <c r="I15" s="369">
        <v>183431.23171115</v>
      </c>
      <c r="J15" s="369">
        <v>120570.47620654</v>
      </c>
      <c r="K15" s="373">
        <v>0.33149996161151435</v>
      </c>
      <c r="L15" s="373">
        <v>0.65</v>
      </c>
      <c r="M15" s="382" t="s">
        <v>29</v>
      </c>
      <c r="N15" s="585">
        <v>0.50999994094079126</v>
      </c>
      <c r="O15" s="369">
        <v>59710.177961310008</v>
      </c>
      <c r="P15" s="370">
        <v>31917.30683881</v>
      </c>
      <c r="Q15" s="382">
        <v>8.77543684382871E-2</v>
      </c>
      <c r="R15" s="373">
        <v>0.19</v>
      </c>
      <c r="S15" s="373" t="s">
        <v>88</v>
      </c>
      <c r="T15" s="379">
        <v>0.46186509704361633</v>
      </c>
      <c r="U15" s="410" t="e">
        <v>#REF!</v>
      </c>
    </row>
    <row r="16" spans="1:22" s="125" customFormat="1" ht="57" hidden="1" customHeight="1" x14ac:dyDescent="0.3">
      <c r="A16" s="365" t="s">
        <v>328</v>
      </c>
      <c r="B16" s="320">
        <v>0</v>
      </c>
      <c r="C16" s="320">
        <v>0</v>
      </c>
      <c r="D16" s="321" t="e">
        <v>#REF!</v>
      </c>
      <c r="E16" s="321">
        <v>0</v>
      </c>
      <c r="F16" s="321">
        <v>0</v>
      </c>
      <c r="G16" s="321">
        <v>0</v>
      </c>
      <c r="H16" s="82">
        <v>0</v>
      </c>
      <c r="I16" s="321">
        <v>0</v>
      </c>
      <c r="J16" s="320">
        <v>0</v>
      </c>
      <c r="K16" s="82">
        <v>0</v>
      </c>
      <c r="L16" s="79">
        <v>0.65</v>
      </c>
      <c r="M16" s="83" t="s">
        <v>88</v>
      </c>
      <c r="N16" s="585">
        <v>0</v>
      </c>
      <c r="O16" s="77">
        <v>0</v>
      </c>
      <c r="P16" s="77">
        <v>0</v>
      </c>
      <c r="Q16" s="578">
        <v>0</v>
      </c>
      <c r="R16" s="377">
        <v>0.19</v>
      </c>
      <c r="S16" s="378" t="s">
        <v>88</v>
      </c>
      <c r="T16" s="584">
        <v>0</v>
      </c>
      <c r="U16" s="320">
        <v>0</v>
      </c>
    </row>
    <row r="17" spans="1:21" s="125" customFormat="1" ht="59.25" hidden="1" customHeight="1" thickBot="1" x14ac:dyDescent="0.3">
      <c r="A17" s="365" t="s">
        <v>329</v>
      </c>
      <c r="B17" s="320">
        <v>0</v>
      </c>
      <c r="C17" s="320">
        <v>0</v>
      </c>
      <c r="D17" s="321" t="e">
        <v>#REF!</v>
      </c>
      <c r="E17" s="321">
        <v>0</v>
      </c>
      <c r="F17" s="320">
        <v>0</v>
      </c>
      <c r="G17" s="320">
        <v>0</v>
      </c>
      <c r="H17" s="82">
        <v>0</v>
      </c>
      <c r="I17" s="320">
        <v>0</v>
      </c>
      <c r="J17" s="320">
        <v>0</v>
      </c>
      <c r="K17" s="82">
        <v>0</v>
      </c>
      <c r="L17" s="79">
        <v>0.65</v>
      </c>
      <c r="M17" s="83" t="s">
        <v>88</v>
      </c>
      <c r="N17" s="585">
        <v>0</v>
      </c>
      <c r="O17" s="77">
        <v>0</v>
      </c>
      <c r="P17" s="77">
        <v>0</v>
      </c>
      <c r="Q17" s="578">
        <v>0</v>
      </c>
      <c r="R17" s="344">
        <v>0.19</v>
      </c>
      <c r="S17" s="315" t="s">
        <v>88</v>
      </c>
      <c r="T17" s="590">
        <v>0</v>
      </c>
      <c r="U17" s="320">
        <v>0</v>
      </c>
    </row>
    <row r="18" spans="1:21" s="126" customFormat="1" ht="33.75" hidden="1" customHeight="1" thickBot="1" x14ac:dyDescent="0.4">
      <c r="A18" s="383" t="s">
        <v>365</v>
      </c>
      <c r="B18" s="384">
        <v>0</v>
      </c>
      <c r="C18" s="384">
        <v>0</v>
      </c>
      <c r="D18" s="384" t="e">
        <v>#REF!</v>
      </c>
      <c r="E18" s="384">
        <v>0</v>
      </c>
      <c r="F18" s="384">
        <v>0</v>
      </c>
      <c r="G18" s="384">
        <v>0</v>
      </c>
      <c r="H18" s="385">
        <v>0</v>
      </c>
      <c r="I18" s="384">
        <v>0</v>
      </c>
      <c r="J18" s="384">
        <v>0</v>
      </c>
      <c r="K18" s="386">
        <v>0</v>
      </c>
      <c r="L18" s="387">
        <v>0.65</v>
      </c>
      <c r="M18" s="388" t="s">
        <v>88</v>
      </c>
      <c r="N18" s="874">
        <v>0</v>
      </c>
      <c r="O18" s="389">
        <v>0</v>
      </c>
      <c r="P18" s="389">
        <v>0</v>
      </c>
      <c r="Q18" s="388">
        <v>0</v>
      </c>
      <c r="R18" s="387">
        <v>0.19</v>
      </c>
      <c r="S18" s="387" t="s">
        <v>88</v>
      </c>
      <c r="T18" s="591">
        <v>0</v>
      </c>
      <c r="U18" s="410">
        <v>0</v>
      </c>
    </row>
    <row r="19" spans="1:21" s="126" customFormat="1" ht="34.5" customHeight="1" thickBot="1" x14ac:dyDescent="0.4">
      <c r="A19" s="376" t="s">
        <v>69</v>
      </c>
      <c r="B19" s="390">
        <v>369921.28716100001</v>
      </c>
      <c r="C19" s="391">
        <v>369421.28716100001</v>
      </c>
      <c r="D19" s="390" t="e">
        <v>#REF!</v>
      </c>
      <c r="E19" s="390">
        <v>5709.4012819999998</v>
      </c>
      <c r="F19" s="392">
        <v>363711.88587900001</v>
      </c>
      <c r="G19" s="391">
        <v>180280.65416785001</v>
      </c>
      <c r="H19" s="393">
        <v>0.49566885539678496</v>
      </c>
      <c r="I19" s="392">
        <v>183431.23171115</v>
      </c>
      <c r="J19" s="392">
        <v>120570.47620654</v>
      </c>
      <c r="K19" s="394">
        <v>0.33149996161151435</v>
      </c>
      <c r="L19" s="394">
        <v>0.65</v>
      </c>
      <c r="M19" s="395" t="s">
        <v>88</v>
      </c>
      <c r="N19" s="919">
        <v>0.50999994094079126</v>
      </c>
      <c r="O19" s="392">
        <v>59710.177961310008</v>
      </c>
      <c r="P19" s="396">
        <v>31917.30683881</v>
      </c>
      <c r="Q19" s="395">
        <v>8.77543684382871E-2</v>
      </c>
      <c r="R19" s="394">
        <v>0.19</v>
      </c>
      <c r="S19" s="394" t="s">
        <v>88</v>
      </c>
      <c r="T19" s="358">
        <v>0.46186509704361633</v>
      </c>
      <c r="U19" s="411" t="e">
        <v>#REF!</v>
      </c>
    </row>
    <row r="20" spans="1:21" ht="25.5" customHeight="1" x14ac:dyDescent="0.35">
      <c r="A20" s="76" t="s">
        <v>549</v>
      </c>
      <c r="B20" s="76"/>
      <c r="C20" s="354"/>
      <c r="D20" s="354"/>
      <c r="E20" s="354"/>
      <c r="F20" s="246"/>
      <c r="G20" s="246"/>
      <c r="H20" s="237"/>
      <c r="I20" s="237"/>
      <c r="J20" s="76"/>
      <c r="K20" s="76"/>
      <c r="L20" s="76"/>
      <c r="M20" s="76"/>
      <c r="N20" s="76"/>
      <c r="O20" s="76"/>
      <c r="P20" s="76"/>
      <c r="Q20" s="76"/>
      <c r="R20" s="76"/>
      <c r="S20" s="76"/>
      <c r="T20" s="76"/>
      <c r="U20" s="76"/>
    </row>
    <row r="21" spans="1:21" ht="21" customHeight="1" x14ac:dyDescent="0.35">
      <c r="A21" s="317" t="s">
        <v>385</v>
      </c>
      <c r="B21" s="76"/>
      <c r="C21" s="76"/>
      <c r="D21" s="76"/>
      <c r="E21" s="76"/>
      <c r="F21" s="246"/>
      <c r="G21" s="76"/>
      <c r="H21" s="237"/>
      <c r="I21" s="237"/>
      <c r="J21" s="76"/>
      <c r="K21" s="76"/>
      <c r="L21" s="76"/>
      <c r="M21" s="76"/>
      <c r="N21" s="76"/>
      <c r="O21" s="76"/>
      <c r="P21" s="76"/>
      <c r="Q21" s="76"/>
      <c r="R21" s="76"/>
      <c r="S21" s="76"/>
      <c r="T21" s="76"/>
      <c r="U21" s="76"/>
    </row>
    <row r="22" spans="1:21" ht="30.75" customHeight="1" thickBot="1" x14ac:dyDescent="0.3">
      <c r="A22" s="1085" t="s">
        <v>389</v>
      </c>
      <c r="B22" s="1086"/>
      <c r="C22" s="1086"/>
      <c r="D22" s="1086"/>
      <c r="E22" s="1086"/>
      <c r="F22" s="1086"/>
      <c r="G22" s="1086"/>
      <c r="H22" s="1086"/>
      <c r="I22" s="1086"/>
      <c r="J22" s="1086"/>
      <c r="K22" s="1086"/>
      <c r="L22" s="1086"/>
      <c r="M22" s="1086"/>
      <c r="N22" s="1086"/>
      <c r="O22" s="1086"/>
      <c r="P22" s="1086"/>
      <c r="Q22" s="1086"/>
      <c r="R22" s="1086"/>
      <c r="S22" s="1086"/>
      <c r="T22" s="1086"/>
      <c r="U22" s="1086"/>
    </row>
    <row r="23" spans="1:21" ht="42.75" customHeight="1" x14ac:dyDescent="0.25">
      <c r="A23" s="380" t="s">
        <v>63</v>
      </c>
      <c r="B23" s="380" t="s">
        <v>93</v>
      </c>
      <c r="C23" s="380" t="s">
        <v>170</v>
      </c>
      <c r="D23" s="380" t="s">
        <v>507</v>
      </c>
      <c r="E23" s="502" t="s">
        <v>515</v>
      </c>
      <c r="F23" s="502" t="s">
        <v>381</v>
      </c>
      <c r="G23" s="380" t="s">
        <v>24</v>
      </c>
      <c r="H23" s="380" t="s">
        <v>362</v>
      </c>
      <c r="I23" s="380" t="s">
        <v>42</v>
      </c>
      <c r="J23" s="380" t="s">
        <v>25</v>
      </c>
      <c r="K23" s="380" t="s">
        <v>233</v>
      </c>
      <c r="L23" s="381" t="s">
        <v>384</v>
      </c>
      <c r="M23" s="1059" t="s">
        <v>175</v>
      </c>
      <c r="N23" s="1059"/>
      <c r="O23" s="380" t="s">
        <v>174</v>
      </c>
      <c r="P23" s="380" t="s">
        <v>79</v>
      </c>
      <c r="Q23" s="380" t="s">
        <v>234</v>
      </c>
      <c r="R23" s="380" t="s">
        <v>176</v>
      </c>
      <c r="S23" s="1068" t="s">
        <v>177</v>
      </c>
      <c r="T23" s="1069"/>
      <c r="U23" s="380" t="s">
        <v>28</v>
      </c>
    </row>
    <row r="24" spans="1:21" ht="42.75" customHeight="1" x14ac:dyDescent="0.25">
      <c r="A24" s="365" t="s">
        <v>400</v>
      </c>
      <c r="B24" s="77">
        <v>768555</v>
      </c>
      <c r="C24" s="904">
        <v>768555</v>
      </c>
      <c r="D24" s="77" t="e">
        <v>#REF!</v>
      </c>
      <c r="E24" s="77">
        <v>0</v>
      </c>
      <c r="F24" s="77">
        <v>768555</v>
      </c>
      <c r="G24" s="77">
        <v>768514.5</v>
      </c>
      <c r="H24" s="82">
        <v>0.99994730370630602</v>
      </c>
      <c r="I24" s="77">
        <v>40.5</v>
      </c>
      <c r="J24" s="77">
        <v>603449.08896118996</v>
      </c>
      <c r="K24" s="82">
        <v>0.785173590648932</v>
      </c>
      <c r="L24" s="79">
        <v>0.65</v>
      </c>
      <c r="M24" s="83" t="s">
        <v>86</v>
      </c>
      <c r="N24" s="797">
        <v>1.207959370229126</v>
      </c>
      <c r="O24" s="77">
        <v>165065.41103881004</v>
      </c>
      <c r="P24" s="77">
        <v>57028.177447000002</v>
      </c>
      <c r="Q24" s="579">
        <v>7.4201816977314566E-2</v>
      </c>
      <c r="R24" s="84">
        <v>0.19</v>
      </c>
      <c r="S24" s="84" t="s">
        <v>88</v>
      </c>
      <c r="T24" s="590">
        <v>0.39053587882797142</v>
      </c>
      <c r="U24" s="320" t="e">
        <v>#REF!</v>
      </c>
    </row>
    <row r="25" spans="1:21" ht="59.25" customHeight="1" x14ac:dyDescent="0.25">
      <c r="A25" s="365" t="s">
        <v>331</v>
      </c>
      <c r="B25" s="77">
        <v>95690</v>
      </c>
      <c r="C25" s="904">
        <v>94470</v>
      </c>
      <c r="D25" s="77" t="e">
        <v>#REF!</v>
      </c>
      <c r="E25" s="77">
        <v>0</v>
      </c>
      <c r="F25" s="77">
        <v>94470</v>
      </c>
      <c r="G25" s="77">
        <v>37011.131018030006</v>
      </c>
      <c r="H25" s="82">
        <v>0.39177655359405111</v>
      </c>
      <c r="I25" s="77">
        <v>57458.868981969994</v>
      </c>
      <c r="J25" s="77">
        <v>28311.196644030002</v>
      </c>
      <c r="K25" s="82">
        <v>0.29968452041949828</v>
      </c>
      <c r="L25" s="79">
        <v>0.65</v>
      </c>
      <c r="M25" s="83" t="s">
        <v>88</v>
      </c>
      <c r="N25" s="586">
        <v>0.46105310833768964</v>
      </c>
      <c r="O25" s="77">
        <v>8699.934374000004</v>
      </c>
      <c r="P25" s="77">
        <v>9552.4339357299978</v>
      </c>
      <c r="Q25" s="579">
        <v>0.10111605732751136</v>
      </c>
      <c r="R25" s="84">
        <v>0.19</v>
      </c>
      <c r="S25" s="84" t="s">
        <v>88</v>
      </c>
      <c r="T25" s="379">
        <v>0.53218977540795454</v>
      </c>
      <c r="U25" s="320" t="e">
        <v>#REF!</v>
      </c>
    </row>
    <row r="26" spans="1:21" s="125" customFormat="1" ht="63.75" customHeight="1" x14ac:dyDescent="0.3">
      <c r="A26" s="365" t="s">
        <v>398</v>
      </c>
      <c r="B26" s="77">
        <v>22822.518</v>
      </c>
      <c r="C26" s="904">
        <v>22822.518</v>
      </c>
      <c r="D26" s="77" t="e">
        <v>#REF!</v>
      </c>
      <c r="E26" s="77">
        <v>0</v>
      </c>
      <c r="F26" s="77">
        <v>22822.518</v>
      </c>
      <c r="G26" s="77">
        <v>20466.505596999999</v>
      </c>
      <c r="H26" s="82">
        <v>0.8967680777817767</v>
      </c>
      <c r="I26" s="77">
        <v>2356.0124030000006</v>
      </c>
      <c r="J26" s="77">
        <v>18596.845090999999</v>
      </c>
      <c r="K26" s="82">
        <v>0.81484633251247729</v>
      </c>
      <c r="L26" s="79">
        <v>0.65</v>
      </c>
      <c r="M26" s="83" t="s">
        <v>86</v>
      </c>
      <c r="N26" s="798">
        <v>1.2536097423268882</v>
      </c>
      <c r="O26" s="77">
        <v>1869.6605060000002</v>
      </c>
      <c r="P26" s="77">
        <v>4602.5162092</v>
      </c>
      <c r="Q26" s="578">
        <v>0.20166557472755636</v>
      </c>
      <c r="R26" s="84">
        <v>0.19</v>
      </c>
      <c r="S26" s="84" t="s">
        <v>86</v>
      </c>
      <c r="T26" s="800">
        <v>1.0613977617239809</v>
      </c>
      <c r="U26" s="320" t="e">
        <v>#REF!</v>
      </c>
    </row>
    <row r="27" spans="1:21" s="125" customFormat="1" ht="99.75" customHeight="1" x14ac:dyDescent="0.3">
      <c r="A27" s="365" t="s">
        <v>399</v>
      </c>
      <c r="B27" s="77">
        <v>31007</v>
      </c>
      <c r="C27" s="904">
        <v>30450</v>
      </c>
      <c r="D27" s="77" t="e">
        <v>#REF!</v>
      </c>
      <c r="E27" s="77">
        <v>0</v>
      </c>
      <c r="F27" s="77">
        <v>30450</v>
      </c>
      <c r="G27" s="77">
        <v>16501.401937999999</v>
      </c>
      <c r="H27" s="82">
        <v>0.54191796183908048</v>
      </c>
      <c r="I27" s="77">
        <v>13948.598062000001</v>
      </c>
      <c r="J27" s="77">
        <v>12984.168702000001</v>
      </c>
      <c r="K27" s="82">
        <v>0.42640948118226601</v>
      </c>
      <c r="L27" s="79">
        <v>0.65</v>
      </c>
      <c r="M27" s="83" t="s">
        <v>88</v>
      </c>
      <c r="N27" s="586">
        <v>0.65601458643425536</v>
      </c>
      <c r="O27" s="77">
        <v>3517.2332359999982</v>
      </c>
      <c r="P27" s="77">
        <v>5699.9859042900007</v>
      </c>
      <c r="Q27" s="578">
        <v>0.18719165531330051</v>
      </c>
      <c r="R27" s="84">
        <v>0.19</v>
      </c>
      <c r="S27" s="84" t="s">
        <v>29</v>
      </c>
      <c r="T27" s="923">
        <v>0.9852192384910553</v>
      </c>
      <c r="U27" s="320" t="e">
        <v>#REF!</v>
      </c>
    </row>
    <row r="28" spans="1:21" s="125" customFormat="1" ht="42" customHeight="1" x14ac:dyDescent="0.3">
      <c r="A28" s="365" t="s">
        <v>368</v>
      </c>
      <c r="B28" s="77">
        <v>3000</v>
      </c>
      <c r="C28" s="904">
        <v>3000</v>
      </c>
      <c r="D28" s="77" t="e">
        <v>#REF!</v>
      </c>
      <c r="E28" s="77">
        <v>0</v>
      </c>
      <c r="F28" s="77">
        <v>3000</v>
      </c>
      <c r="G28" s="77">
        <v>2573.2642179999998</v>
      </c>
      <c r="H28" s="82">
        <v>0.85775473933333324</v>
      </c>
      <c r="I28" s="77">
        <v>426.7357820000002</v>
      </c>
      <c r="J28" s="77">
        <v>2493.988711</v>
      </c>
      <c r="K28" s="82">
        <v>0.83132957033333332</v>
      </c>
      <c r="L28" s="79">
        <v>0.65</v>
      </c>
      <c r="M28" s="83" t="s">
        <v>86</v>
      </c>
      <c r="N28" s="798">
        <v>1.2789685697435897</v>
      </c>
      <c r="O28" s="77">
        <v>79.275506999999834</v>
      </c>
      <c r="P28" s="77">
        <v>785.90797699999996</v>
      </c>
      <c r="Q28" s="578">
        <v>0.26196932566666664</v>
      </c>
      <c r="R28" s="84">
        <v>0.19</v>
      </c>
      <c r="S28" s="81" t="s">
        <v>86</v>
      </c>
      <c r="T28" s="800">
        <v>1.3787859245614034</v>
      </c>
      <c r="U28" s="320" t="e">
        <v>#REF!</v>
      </c>
    </row>
    <row r="29" spans="1:21" s="125" customFormat="1" ht="42" customHeight="1" x14ac:dyDescent="0.3">
      <c r="A29" s="376" t="s">
        <v>69</v>
      </c>
      <c r="B29" s="392">
        <v>921074.51800000004</v>
      </c>
      <c r="C29" s="392">
        <v>919297.51800000004</v>
      </c>
      <c r="D29" s="392" t="e">
        <v>#REF!</v>
      </c>
      <c r="E29" s="392">
        <v>0</v>
      </c>
      <c r="F29" s="392">
        <v>919297.51800000004</v>
      </c>
      <c r="G29" s="392">
        <v>845066.80277102999</v>
      </c>
      <c r="H29" s="393">
        <v>0.91925278402745558</v>
      </c>
      <c r="I29" s="392">
        <v>74230.715228970046</v>
      </c>
      <c r="J29" s="392">
        <v>665835.28810921998</v>
      </c>
      <c r="K29" s="394">
        <v>0.72428705078829547</v>
      </c>
      <c r="L29" s="394">
        <v>0.65</v>
      </c>
      <c r="M29" s="395" t="s">
        <v>86</v>
      </c>
      <c r="N29" s="873">
        <v>1.1142877704435314</v>
      </c>
      <c r="O29" s="392">
        <v>179231.51466181004</v>
      </c>
      <c r="P29" s="396">
        <v>77669.021473219997</v>
      </c>
      <c r="Q29" s="395">
        <v>8.4487361221419061E-2</v>
      </c>
      <c r="R29" s="394">
        <v>0.19</v>
      </c>
      <c r="S29" s="394" t="s">
        <v>88</v>
      </c>
      <c r="T29" s="379">
        <v>0.44467032221799507</v>
      </c>
      <c r="U29" s="411" t="e">
        <v>#REF!</v>
      </c>
    </row>
    <row r="30" spans="1:21" ht="30.75" customHeight="1" x14ac:dyDescent="0.25">
      <c r="A30" s="1067" t="s">
        <v>549</v>
      </c>
      <c r="B30" s="1067"/>
      <c r="C30" s="1067"/>
      <c r="D30" s="1067"/>
      <c r="E30" s="1067"/>
      <c r="F30" s="1067"/>
      <c r="G30" s="1067"/>
      <c r="H30" s="1067"/>
      <c r="I30" s="1067"/>
      <c r="J30" s="1067"/>
      <c r="K30" s="1067"/>
      <c r="L30" s="1067"/>
      <c r="M30" s="1067"/>
      <c r="N30" s="1067"/>
      <c r="O30" s="1067"/>
      <c r="P30" s="1067"/>
      <c r="Q30" s="1067"/>
      <c r="R30" s="316"/>
      <c r="S30" s="316"/>
      <c r="T30" s="316"/>
    </row>
    <row r="31" spans="1:21" ht="27" customHeight="1" x14ac:dyDescent="0.35">
      <c r="A31" s="317" t="s">
        <v>385</v>
      </c>
      <c r="B31" s="76"/>
      <c r="C31" s="76"/>
      <c r="D31" s="76"/>
      <c r="E31" s="76"/>
      <c r="F31" s="318"/>
      <c r="G31" s="76"/>
      <c r="H31" s="237"/>
      <c r="I31" s="237"/>
      <c r="J31" s="354"/>
      <c r="K31" s="76"/>
      <c r="L31" s="76"/>
      <c r="M31" s="76"/>
      <c r="N31" s="76"/>
      <c r="O31" s="76"/>
      <c r="P31" s="354"/>
      <c r="Q31" s="76"/>
      <c r="R31" s="76"/>
      <c r="S31" s="76"/>
      <c r="T31" s="76"/>
      <c r="U31" s="76"/>
    </row>
    <row r="32" spans="1:21" ht="30" customHeight="1" thickBot="1" x14ac:dyDescent="0.3">
      <c r="A32" s="1079" t="s">
        <v>401</v>
      </c>
      <c r="B32" s="1080"/>
      <c r="C32" s="1080"/>
      <c r="D32" s="1080"/>
      <c r="E32" s="1080"/>
      <c r="F32" s="1080"/>
      <c r="G32" s="1080"/>
      <c r="H32" s="1080"/>
      <c r="I32" s="1080"/>
      <c r="J32" s="1080"/>
      <c r="K32" s="1080"/>
      <c r="L32" s="1080"/>
      <c r="M32" s="1080"/>
      <c r="N32" s="1080"/>
      <c r="O32" s="1080"/>
      <c r="P32" s="1080"/>
      <c r="Q32" s="1080"/>
      <c r="R32" s="1080"/>
      <c r="S32" s="1080"/>
      <c r="T32" s="1080"/>
      <c r="U32" s="1081"/>
    </row>
    <row r="33" spans="1:22" ht="66.75" customHeight="1" x14ac:dyDescent="0.25">
      <c r="A33" s="380" t="s">
        <v>63</v>
      </c>
      <c r="B33" s="380" t="s">
        <v>93</v>
      </c>
      <c r="C33" s="380" t="s">
        <v>170</v>
      </c>
      <c r="D33" s="380" t="s">
        <v>507</v>
      </c>
      <c r="E33" s="502" t="s">
        <v>515</v>
      </c>
      <c r="F33" s="502" t="s">
        <v>381</v>
      </c>
      <c r="G33" s="380" t="s">
        <v>24</v>
      </c>
      <c r="H33" s="380" t="s">
        <v>362</v>
      </c>
      <c r="I33" s="380" t="s">
        <v>42</v>
      </c>
      <c r="J33" s="380" t="s">
        <v>25</v>
      </c>
      <c r="K33" s="380" t="s">
        <v>233</v>
      </c>
      <c r="L33" s="381" t="s">
        <v>384</v>
      </c>
      <c r="M33" s="1059" t="s">
        <v>175</v>
      </c>
      <c r="N33" s="1059"/>
      <c r="O33" s="380" t="s">
        <v>174</v>
      </c>
      <c r="P33" s="380" t="s">
        <v>79</v>
      </c>
      <c r="Q33" s="380" t="s">
        <v>234</v>
      </c>
      <c r="R33" s="380" t="s">
        <v>176</v>
      </c>
      <c r="S33" s="1068" t="s">
        <v>177</v>
      </c>
      <c r="T33" s="1069"/>
      <c r="U33" s="380" t="s">
        <v>28</v>
      </c>
    </row>
    <row r="34" spans="1:22" s="125" customFormat="1" ht="39.75" customHeight="1" x14ac:dyDescent="0.3">
      <c r="A34" s="365" t="s">
        <v>335</v>
      </c>
      <c r="B34" s="77">
        <v>5170.9739659999996</v>
      </c>
      <c r="C34" s="904">
        <v>5170.9739659999996</v>
      </c>
      <c r="D34" s="77" t="e">
        <v>#REF!</v>
      </c>
      <c r="E34" s="77">
        <v>0</v>
      </c>
      <c r="F34" s="809">
        <v>5170.9739659999996</v>
      </c>
      <c r="G34" s="77">
        <v>5020.2201430100004</v>
      </c>
      <c r="H34" s="82">
        <v>0.97084614543000403</v>
      </c>
      <c r="I34" s="77">
        <v>150.75382298999921</v>
      </c>
      <c r="J34" s="77">
        <v>4798.2807790099996</v>
      </c>
      <c r="K34" s="82">
        <v>0.92792592083415648</v>
      </c>
      <c r="L34" s="79">
        <v>0.65</v>
      </c>
      <c r="M34" s="83" t="s">
        <v>86</v>
      </c>
      <c r="N34" s="799">
        <v>1.427578339744856</v>
      </c>
      <c r="O34" s="80">
        <v>221.93936400000075</v>
      </c>
      <c r="P34" s="77">
        <v>3024.1506099899998</v>
      </c>
      <c r="Q34" s="578">
        <v>0.58483191558771808</v>
      </c>
      <c r="R34" s="507">
        <v>0.19</v>
      </c>
      <c r="S34" s="378" t="s">
        <v>86</v>
      </c>
      <c r="T34" s="924">
        <v>3.0780627136195688</v>
      </c>
      <c r="U34" s="320" t="e">
        <v>#REF!</v>
      </c>
    </row>
    <row r="35" spans="1:22" s="125" customFormat="1" ht="39.75" customHeight="1" x14ac:dyDescent="0.3">
      <c r="A35" s="365" t="s">
        <v>478</v>
      </c>
      <c r="B35" s="77">
        <v>7000</v>
      </c>
      <c r="C35" s="904">
        <v>7000</v>
      </c>
      <c r="D35" s="77" t="e">
        <v>#REF!</v>
      </c>
      <c r="E35" s="77">
        <v>0</v>
      </c>
      <c r="F35" s="77">
        <v>7000</v>
      </c>
      <c r="G35" s="77">
        <v>3310.077902</v>
      </c>
      <c r="H35" s="82">
        <v>0.47286827171428569</v>
      </c>
      <c r="I35" s="77">
        <v>3689.922098</v>
      </c>
      <c r="J35" s="77">
        <v>3112.7343249999999</v>
      </c>
      <c r="K35" s="82">
        <v>0.44467633214285712</v>
      </c>
      <c r="L35" s="79">
        <v>0.65</v>
      </c>
      <c r="M35" s="83" t="s">
        <v>88</v>
      </c>
      <c r="N35" s="926">
        <v>0.68411743406593406</v>
      </c>
      <c r="O35" s="80">
        <v>197.3435770000001</v>
      </c>
      <c r="P35" s="77">
        <v>938.38607100000002</v>
      </c>
      <c r="Q35" s="578">
        <v>0.13405515300000001</v>
      </c>
      <c r="R35" s="507">
        <v>0.19</v>
      </c>
      <c r="S35" s="378" t="s">
        <v>29</v>
      </c>
      <c r="T35" s="927">
        <v>0.70555343684210536</v>
      </c>
      <c r="U35" s="320" t="e">
        <v>#REF!</v>
      </c>
    </row>
    <row r="36" spans="1:22" s="125" customFormat="1" ht="21.75" x14ac:dyDescent="0.3">
      <c r="A36" s="365" t="s">
        <v>62</v>
      </c>
      <c r="B36" s="77">
        <v>5000</v>
      </c>
      <c r="C36" s="904">
        <v>5000</v>
      </c>
      <c r="D36" s="77" t="e">
        <v>#REF!</v>
      </c>
      <c r="E36" s="77">
        <v>0</v>
      </c>
      <c r="F36" s="77">
        <v>5000</v>
      </c>
      <c r="G36" s="77">
        <v>4665.1263948899996</v>
      </c>
      <c r="H36" s="82">
        <v>0.93302527897799992</v>
      </c>
      <c r="I36" s="77">
        <v>334.87360511000043</v>
      </c>
      <c r="J36" s="77">
        <v>4137.9330420000006</v>
      </c>
      <c r="K36" s="82">
        <v>0.82758660840000009</v>
      </c>
      <c r="L36" s="133">
        <v>0.65</v>
      </c>
      <c r="M36" s="133" t="s">
        <v>86</v>
      </c>
      <c r="N36" s="353">
        <v>1.2732101667692308</v>
      </c>
      <c r="O36" s="80">
        <v>527.19335288999901</v>
      </c>
      <c r="P36" s="77">
        <v>1395.5174</v>
      </c>
      <c r="Q36" s="578">
        <v>0.27910348000000001</v>
      </c>
      <c r="R36" s="397">
        <v>0.19</v>
      </c>
      <c r="S36" s="84" t="s">
        <v>86</v>
      </c>
      <c r="T36" s="924">
        <v>1.4689656842105263</v>
      </c>
      <c r="U36" s="320" t="e">
        <v>#REF!</v>
      </c>
    </row>
    <row r="37" spans="1:22" s="125" customFormat="1" ht="43.5" x14ac:dyDescent="0.3">
      <c r="A37" s="365" t="s">
        <v>394</v>
      </c>
      <c r="B37" s="77">
        <v>15615.530199999999</v>
      </c>
      <c r="C37" s="904">
        <v>15615.530199999999</v>
      </c>
      <c r="D37" s="77" t="e">
        <v>#REF!</v>
      </c>
      <c r="E37" s="77">
        <v>0</v>
      </c>
      <c r="F37" s="77">
        <v>15615.530199999999</v>
      </c>
      <c r="G37" s="77">
        <v>4489.3992010000002</v>
      </c>
      <c r="H37" s="82">
        <v>0.28749579063284064</v>
      </c>
      <c r="I37" s="77">
        <v>11126.130998999999</v>
      </c>
      <c r="J37" s="77">
        <v>4070.9097419999998</v>
      </c>
      <c r="K37" s="82">
        <v>0.26069622291787442</v>
      </c>
      <c r="L37" s="79">
        <v>0.65</v>
      </c>
      <c r="M37" s="83" t="s">
        <v>88</v>
      </c>
      <c r="N37" s="585">
        <v>0.40107111218134522</v>
      </c>
      <c r="O37" s="80">
        <v>418.48945900000035</v>
      </c>
      <c r="P37" s="77">
        <v>1254.2305080000001</v>
      </c>
      <c r="Q37" s="578">
        <v>8.0319431484945678E-2</v>
      </c>
      <c r="R37" s="397">
        <v>0.19</v>
      </c>
      <c r="S37" s="83" t="s">
        <v>88</v>
      </c>
      <c r="T37" s="379">
        <v>0.42273384992076674</v>
      </c>
      <c r="U37" s="320" t="e">
        <v>#REF!</v>
      </c>
      <c r="V37" s="587"/>
    </row>
    <row r="38" spans="1:22" s="125" customFormat="1" ht="21.75" x14ac:dyDescent="0.3">
      <c r="A38" s="365" t="s">
        <v>506</v>
      </c>
      <c r="B38" s="77">
        <v>3542.9</v>
      </c>
      <c r="C38" s="904">
        <v>3542.9</v>
      </c>
      <c r="D38" s="77" t="e">
        <v>#REF!</v>
      </c>
      <c r="E38" s="77">
        <v>0</v>
      </c>
      <c r="F38" s="77">
        <v>3542.9</v>
      </c>
      <c r="G38" s="77">
        <v>423.31873367000003</v>
      </c>
      <c r="H38" s="82">
        <v>0</v>
      </c>
      <c r="I38" s="77">
        <v>3119.5812663300003</v>
      </c>
      <c r="J38" s="77">
        <v>104.66666667</v>
      </c>
      <c r="K38" s="82">
        <v>0</v>
      </c>
      <c r="L38" s="1063" t="s">
        <v>66</v>
      </c>
      <c r="M38" s="1063" t="s">
        <v>379</v>
      </c>
      <c r="N38" s="1063"/>
      <c r="O38" s="80">
        <v>318.65206700000005</v>
      </c>
      <c r="P38" s="77">
        <v>0</v>
      </c>
      <c r="Q38" s="578">
        <v>0</v>
      </c>
      <c r="R38" s="1064" t="s">
        <v>66</v>
      </c>
      <c r="S38" s="1065">
        <v>2.8627749123745497E-2</v>
      </c>
      <c r="T38" s="1065">
        <v>2.8627749123745497E-2</v>
      </c>
      <c r="U38" s="320">
        <v>0</v>
      </c>
    </row>
    <row r="39" spans="1:22" s="126" customFormat="1" ht="24.75" x14ac:dyDescent="0.35">
      <c r="A39" s="367" t="s">
        <v>60</v>
      </c>
      <c r="B39" s="368">
        <v>36329.404166</v>
      </c>
      <c r="C39" s="369">
        <v>36329.404166</v>
      </c>
      <c r="D39" s="370" t="e">
        <v>#REF!</v>
      </c>
      <c r="E39" s="370">
        <v>0</v>
      </c>
      <c r="F39" s="369">
        <v>36329.404166</v>
      </c>
      <c r="G39" s="369">
        <v>17908.142374570001</v>
      </c>
      <c r="H39" s="372">
        <v>0.49293795991649902</v>
      </c>
      <c r="I39" s="369">
        <v>18421.261791429999</v>
      </c>
      <c r="J39" s="369">
        <v>16224.52455468</v>
      </c>
      <c r="K39" s="373">
        <v>0.44659484313437281</v>
      </c>
      <c r="L39" s="373">
        <v>0.65</v>
      </c>
      <c r="M39" s="366" t="s">
        <v>88</v>
      </c>
      <c r="N39" s="925">
        <v>0.68706898943749661</v>
      </c>
      <c r="O39" s="398">
        <v>1683.6178198900002</v>
      </c>
      <c r="P39" s="370">
        <v>6612.28458899</v>
      </c>
      <c r="Q39" s="382">
        <v>0.18200916697605274</v>
      </c>
      <c r="R39" s="373">
        <v>0.19</v>
      </c>
      <c r="S39" s="83" t="s">
        <v>29</v>
      </c>
      <c r="T39" s="923">
        <v>0.95794298408448808</v>
      </c>
      <c r="U39" s="410" t="e">
        <v>#REF!</v>
      </c>
    </row>
    <row r="40" spans="1:22" ht="15" customHeight="1" x14ac:dyDescent="0.25">
      <c r="A40" s="1067" t="s">
        <v>549</v>
      </c>
      <c r="B40" s="1067"/>
      <c r="C40" s="1067"/>
      <c r="D40" s="1067"/>
      <c r="E40" s="1067"/>
      <c r="F40" s="1067"/>
      <c r="G40" s="1067"/>
      <c r="H40" s="1067"/>
      <c r="I40" s="1067"/>
      <c r="J40" s="1067"/>
      <c r="K40" s="1067"/>
      <c r="L40" s="1067"/>
      <c r="M40" s="1067"/>
      <c r="N40" s="1067"/>
      <c r="O40" s="1067"/>
      <c r="P40" s="1067"/>
      <c r="Q40" s="1067"/>
      <c r="R40" s="325"/>
      <c r="S40" s="325"/>
      <c r="T40" s="325"/>
    </row>
    <row r="41" spans="1:22" ht="27" customHeight="1" x14ac:dyDescent="0.35">
      <c r="A41" s="317" t="s">
        <v>385</v>
      </c>
      <c r="B41" s="76"/>
      <c r="C41" s="76"/>
      <c r="D41" s="76"/>
      <c r="E41" s="76"/>
      <c r="F41" s="318"/>
      <c r="G41" s="76"/>
      <c r="H41" s="237"/>
      <c r="I41" s="237"/>
      <c r="J41" s="76"/>
      <c r="K41" s="76"/>
      <c r="L41" s="76"/>
      <c r="M41" s="76"/>
      <c r="N41" s="76"/>
      <c r="O41" s="76"/>
      <c r="P41" s="76"/>
      <c r="Q41" s="76"/>
      <c r="R41" s="76"/>
      <c r="S41" s="76"/>
      <c r="T41" s="76"/>
      <c r="U41" s="76"/>
    </row>
    <row r="42" spans="1:22" ht="25.5" customHeight="1" thickBot="1" x14ac:dyDescent="0.3">
      <c r="A42" s="1079" t="s">
        <v>296</v>
      </c>
      <c r="B42" s="1080"/>
      <c r="C42" s="1080"/>
      <c r="D42" s="1080"/>
      <c r="E42" s="1080"/>
      <c r="F42" s="1080"/>
      <c r="G42" s="1080"/>
      <c r="H42" s="1080"/>
      <c r="I42" s="1080"/>
      <c r="J42" s="1080"/>
      <c r="K42" s="1080"/>
      <c r="L42" s="1080"/>
      <c r="M42" s="1080"/>
      <c r="N42" s="1080"/>
      <c r="O42" s="1080"/>
      <c r="P42" s="1080"/>
      <c r="Q42" s="1080"/>
      <c r="R42" s="1080"/>
      <c r="S42" s="1080"/>
      <c r="T42" s="1080"/>
      <c r="U42" s="1081"/>
    </row>
    <row r="43" spans="1:22" ht="42.75" customHeight="1" x14ac:dyDescent="0.25">
      <c r="A43" s="380" t="s">
        <v>63</v>
      </c>
      <c r="B43" s="380" t="s">
        <v>93</v>
      </c>
      <c r="C43" s="380" t="s">
        <v>170</v>
      </c>
      <c r="D43" s="380" t="s">
        <v>507</v>
      </c>
      <c r="E43" s="502" t="s">
        <v>515</v>
      </c>
      <c r="F43" s="502" t="s">
        <v>381</v>
      </c>
      <c r="G43" s="380" t="s">
        <v>24</v>
      </c>
      <c r="H43" s="380" t="s">
        <v>362</v>
      </c>
      <c r="I43" s="380" t="s">
        <v>42</v>
      </c>
      <c r="J43" s="380" t="s">
        <v>25</v>
      </c>
      <c r="K43" s="380" t="s">
        <v>233</v>
      </c>
      <c r="L43" s="381" t="s">
        <v>384</v>
      </c>
      <c r="M43" s="1059" t="s">
        <v>175</v>
      </c>
      <c r="N43" s="1059"/>
      <c r="O43" s="380" t="s">
        <v>174</v>
      </c>
      <c r="P43" s="380" t="s">
        <v>79</v>
      </c>
      <c r="Q43" s="380" t="s">
        <v>234</v>
      </c>
      <c r="R43" s="380" t="s">
        <v>176</v>
      </c>
      <c r="S43" s="1059" t="s">
        <v>177</v>
      </c>
      <c r="T43" s="1059"/>
      <c r="U43" s="380" t="s">
        <v>28</v>
      </c>
    </row>
    <row r="44" spans="1:22" s="125" customFormat="1" ht="28.5" customHeight="1" x14ac:dyDescent="0.3">
      <c r="A44" s="365" t="s">
        <v>61</v>
      </c>
      <c r="B44" s="77">
        <v>485.56380999999999</v>
      </c>
      <c r="C44" s="904">
        <v>485.56380999999999</v>
      </c>
      <c r="D44" s="77" t="e">
        <v>#REF!</v>
      </c>
      <c r="E44" s="77">
        <v>0</v>
      </c>
      <c r="F44" s="77">
        <v>485.56380999999999</v>
      </c>
      <c r="G44" s="77">
        <v>485.56380999999999</v>
      </c>
      <c r="H44" s="82">
        <v>1</v>
      </c>
      <c r="I44" s="77">
        <v>0</v>
      </c>
      <c r="J44" s="77">
        <v>485.56380999999999</v>
      </c>
      <c r="K44" s="82">
        <v>1</v>
      </c>
      <c r="L44" s="1063" t="s">
        <v>66</v>
      </c>
      <c r="M44" s="1063"/>
      <c r="N44" s="1063"/>
      <c r="O44" s="77">
        <v>0</v>
      </c>
      <c r="P44" s="399">
        <v>0</v>
      </c>
      <c r="Q44" s="578">
        <v>0</v>
      </c>
      <c r="R44" s="1063" t="s">
        <v>66</v>
      </c>
      <c r="S44" s="1063"/>
      <c r="T44" s="1063"/>
      <c r="U44" s="320">
        <v>0</v>
      </c>
    </row>
    <row r="45" spans="1:22" s="125" customFormat="1" ht="43.5" x14ac:dyDescent="0.3">
      <c r="A45" s="365" t="s">
        <v>334</v>
      </c>
      <c r="B45" s="77">
        <v>38438.257707999997</v>
      </c>
      <c r="C45" s="904">
        <v>40715.257707999997</v>
      </c>
      <c r="D45" s="77" t="e">
        <v>#REF!</v>
      </c>
      <c r="E45" s="77">
        <v>0</v>
      </c>
      <c r="F45" s="77">
        <v>40715.257707999997</v>
      </c>
      <c r="G45" s="77">
        <v>37680.142408</v>
      </c>
      <c r="H45" s="82">
        <v>0.92545508807123089</v>
      </c>
      <c r="I45" s="77">
        <v>3035.1152999999977</v>
      </c>
      <c r="J45" s="77">
        <v>28292.548614880001</v>
      </c>
      <c r="K45" s="82">
        <v>0.69488811338951439</v>
      </c>
      <c r="L45" s="1063" t="s">
        <v>66</v>
      </c>
      <c r="M45" s="1063" t="s">
        <v>66</v>
      </c>
      <c r="N45" s="1063" t="s">
        <v>66</v>
      </c>
      <c r="O45" s="77">
        <v>9387.5937931199987</v>
      </c>
      <c r="P45" s="399">
        <v>6422.0072141100018</v>
      </c>
      <c r="Q45" s="578">
        <v>0.15772974495622963</v>
      </c>
      <c r="R45" s="1075" t="s">
        <v>66</v>
      </c>
      <c r="S45" s="1075"/>
      <c r="T45" s="1075"/>
      <c r="U45" s="320" t="e">
        <v>#REF!</v>
      </c>
    </row>
    <row r="46" spans="1:22" s="125" customFormat="1" ht="40.5" customHeight="1" x14ac:dyDescent="0.3">
      <c r="A46" s="365" t="s">
        <v>295</v>
      </c>
      <c r="B46" s="77">
        <v>53534.256264000003</v>
      </c>
      <c r="C46" s="904">
        <v>53534.256264000003</v>
      </c>
      <c r="D46" s="77" t="e">
        <v>#REF!</v>
      </c>
      <c r="E46" s="77">
        <v>0</v>
      </c>
      <c r="F46" s="77">
        <v>53534.256264000003</v>
      </c>
      <c r="G46" s="77">
        <v>52417.837819990003</v>
      </c>
      <c r="H46" s="82">
        <v>0.97914571861231303</v>
      </c>
      <c r="I46" s="77">
        <v>1116.4184440099998</v>
      </c>
      <c r="J46" s="77">
        <v>17398.948761</v>
      </c>
      <c r="K46" s="82">
        <v>0.32500589295942478</v>
      </c>
      <c r="L46" s="1063" t="s">
        <v>66</v>
      </c>
      <c r="M46" s="1063" t="s">
        <v>66</v>
      </c>
      <c r="N46" s="1063" t="s">
        <v>66</v>
      </c>
      <c r="O46" s="77">
        <v>35018.889058990004</v>
      </c>
      <c r="P46" s="399">
        <v>16808.897396999997</v>
      </c>
      <c r="Q46" s="578">
        <v>0.31398395289379255</v>
      </c>
      <c r="R46" s="1076" t="s">
        <v>66</v>
      </c>
      <c r="S46" s="1077"/>
      <c r="T46" s="1078"/>
      <c r="U46" s="320" t="e">
        <v>#REF!</v>
      </c>
      <c r="V46" s="587"/>
    </row>
    <row r="47" spans="1:22" s="126" customFormat="1" ht="24.75" x14ac:dyDescent="0.35">
      <c r="A47" s="367" t="s">
        <v>60</v>
      </c>
      <c r="B47" s="368">
        <v>92458.077782000008</v>
      </c>
      <c r="C47" s="369">
        <v>94735.077782000008</v>
      </c>
      <c r="D47" s="370" t="e">
        <v>#REF!</v>
      </c>
      <c r="E47" s="370">
        <v>0</v>
      </c>
      <c r="F47" s="369">
        <v>94735.077782000008</v>
      </c>
      <c r="G47" s="369">
        <v>90583.54403799001</v>
      </c>
      <c r="H47" s="372">
        <v>0.95617743879871708</v>
      </c>
      <c r="I47" s="369">
        <v>4151.5337440099975</v>
      </c>
      <c r="J47" s="369">
        <v>46177.061185879997</v>
      </c>
      <c r="K47" s="373">
        <v>0.48743361241693939</v>
      </c>
      <c r="L47" s="1062" t="s">
        <v>66</v>
      </c>
      <c r="M47" s="1062"/>
      <c r="N47" s="1062"/>
      <c r="O47" s="369">
        <v>44406.482852109999</v>
      </c>
      <c r="P47" s="400">
        <v>23230.90461111</v>
      </c>
      <c r="Q47" s="382">
        <v>0.24521967105540238</v>
      </c>
      <c r="R47" s="1062" t="s">
        <v>66</v>
      </c>
      <c r="S47" s="1062"/>
      <c r="T47" s="1062"/>
      <c r="U47" s="410" t="e">
        <v>#REF!</v>
      </c>
    </row>
    <row r="48" spans="1:22" ht="21" customHeight="1" x14ac:dyDescent="0.25">
      <c r="A48" s="1067" t="s">
        <v>549</v>
      </c>
      <c r="B48" s="1067"/>
      <c r="C48" s="1067"/>
      <c r="D48" s="1067"/>
      <c r="E48" s="1067"/>
      <c r="F48" s="1067"/>
      <c r="G48" s="1067"/>
      <c r="H48" s="1067"/>
      <c r="I48" s="1067"/>
      <c r="J48" s="1067"/>
      <c r="K48" s="1067"/>
      <c r="L48" s="1067"/>
      <c r="M48" s="1067"/>
      <c r="N48" s="1067"/>
      <c r="O48" s="1067"/>
      <c r="P48" s="1067"/>
      <c r="Q48" s="1067"/>
      <c r="R48" s="316"/>
      <c r="S48" s="316"/>
      <c r="T48" s="316"/>
    </row>
    <row r="49" spans="1:21" ht="18" customHeight="1" x14ac:dyDescent="0.35">
      <c r="B49" s="97"/>
      <c r="C49" s="97"/>
      <c r="D49" s="97"/>
      <c r="E49" s="97"/>
      <c r="F49" s="319"/>
      <c r="G49" s="97"/>
      <c r="H49" s="238"/>
      <c r="I49" s="238"/>
      <c r="J49" s="97"/>
      <c r="K49" s="97"/>
      <c r="L49" s="97"/>
      <c r="M49" s="97"/>
      <c r="N49" s="97"/>
      <c r="O49" s="97"/>
      <c r="P49" s="97"/>
      <c r="Q49" s="97"/>
      <c r="R49" s="97"/>
      <c r="S49" s="97"/>
      <c r="T49" s="97"/>
      <c r="U49" s="97"/>
    </row>
    <row r="50" spans="1:21" ht="17.25" x14ac:dyDescent="0.35">
      <c r="A50" s="345" t="s">
        <v>385</v>
      </c>
      <c r="B50" s="97"/>
      <c r="C50" s="97"/>
      <c r="D50" s="97"/>
      <c r="E50" s="97"/>
      <c r="F50" s="97"/>
      <c r="G50" s="52"/>
      <c r="H50" s="238"/>
      <c r="I50" s="238"/>
      <c r="J50" s="52"/>
      <c r="K50" s="52"/>
      <c r="L50" s="52"/>
      <c r="M50" s="52"/>
      <c r="N50" s="52"/>
      <c r="O50" s="52"/>
      <c r="P50" s="52"/>
      <c r="Q50" s="52"/>
      <c r="R50" s="52"/>
      <c r="S50" s="52"/>
      <c r="T50" s="52"/>
      <c r="U50" s="52"/>
    </row>
    <row r="51" spans="1:21" ht="25.5" customHeight="1" thickBot="1" x14ac:dyDescent="0.3">
      <c r="A51" s="1079" t="s">
        <v>371</v>
      </c>
      <c r="B51" s="1080"/>
      <c r="C51" s="1080"/>
      <c r="D51" s="1080"/>
      <c r="E51" s="1080"/>
      <c r="F51" s="1080"/>
      <c r="G51" s="1080"/>
      <c r="H51" s="1080"/>
      <c r="I51" s="1080"/>
      <c r="J51" s="1080"/>
      <c r="K51" s="1080"/>
      <c r="L51" s="1080"/>
      <c r="M51" s="1080"/>
      <c r="N51" s="1080"/>
      <c r="O51" s="1080"/>
      <c r="P51" s="1080"/>
      <c r="Q51" s="1080"/>
      <c r="R51" s="1080"/>
      <c r="S51" s="1080"/>
      <c r="T51" s="1080"/>
      <c r="U51" s="1081"/>
    </row>
    <row r="52" spans="1:21" ht="46.5" customHeight="1" x14ac:dyDescent="0.25">
      <c r="A52" s="380" t="s">
        <v>63</v>
      </c>
      <c r="B52" s="380" t="s">
        <v>93</v>
      </c>
      <c r="C52" s="380" t="s">
        <v>170</v>
      </c>
      <c r="D52" s="380" t="s">
        <v>507</v>
      </c>
      <c r="E52" s="502" t="s">
        <v>515</v>
      </c>
      <c r="F52" s="502" t="s">
        <v>381</v>
      </c>
      <c r="G52" s="380" t="s">
        <v>24</v>
      </c>
      <c r="H52" s="380" t="s">
        <v>362</v>
      </c>
      <c r="I52" s="380" t="s">
        <v>42</v>
      </c>
      <c r="J52" s="380" t="s">
        <v>25</v>
      </c>
      <c r="K52" s="380" t="s">
        <v>233</v>
      </c>
      <c r="L52" s="381" t="s">
        <v>384</v>
      </c>
      <c r="M52" s="1059" t="s">
        <v>175</v>
      </c>
      <c r="N52" s="1059"/>
      <c r="O52" s="380" t="s">
        <v>174</v>
      </c>
      <c r="P52" s="380" t="s">
        <v>79</v>
      </c>
      <c r="Q52" s="380" t="s">
        <v>234</v>
      </c>
      <c r="R52" s="381" t="s">
        <v>176</v>
      </c>
      <c r="S52" s="1059" t="s">
        <v>177</v>
      </c>
      <c r="T52" s="1059"/>
      <c r="U52" s="380" t="s">
        <v>28</v>
      </c>
    </row>
    <row r="53" spans="1:21" s="124" customFormat="1" ht="84" customHeight="1" x14ac:dyDescent="0.25">
      <c r="A53" s="365" t="s">
        <v>380</v>
      </c>
      <c r="B53" s="326">
        <v>9187</v>
      </c>
      <c r="C53" s="903">
        <v>9187</v>
      </c>
      <c r="D53" s="355" t="e">
        <v>#REF!</v>
      </c>
      <c r="E53" s="355">
        <v>0</v>
      </c>
      <c r="F53" s="77">
        <v>9187</v>
      </c>
      <c r="G53" s="77">
        <v>9187</v>
      </c>
      <c r="H53" s="82">
        <v>1</v>
      </c>
      <c r="I53" s="327">
        <v>0</v>
      </c>
      <c r="J53" s="77">
        <v>9187</v>
      </c>
      <c r="K53" s="82">
        <v>1</v>
      </c>
      <c r="L53" s="1066" t="s">
        <v>66</v>
      </c>
      <c r="M53" s="1066"/>
      <c r="N53" s="1066"/>
      <c r="O53" s="77">
        <v>0</v>
      </c>
      <c r="P53" s="77">
        <v>9187</v>
      </c>
      <c r="Q53" s="82">
        <v>1</v>
      </c>
      <c r="R53" s="1066" t="s">
        <v>66</v>
      </c>
      <c r="S53" s="1066"/>
      <c r="T53" s="1066"/>
      <c r="U53" s="320" t="e">
        <v>#REF!</v>
      </c>
    </row>
    <row r="54" spans="1:21" s="124" customFormat="1" ht="60" hidden="1" customHeight="1" x14ac:dyDescent="0.25">
      <c r="A54" s="365" t="s">
        <v>40</v>
      </c>
      <c r="B54" s="326">
        <v>0</v>
      </c>
      <c r="C54" s="326">
        <v>0</v>
      </c>
      <c r="D54" s="326" t="e">
        <v>#REF!</v>
      </c>
      <c r="E54" s="326">
        <v>0</v>
      </c>
      <c r="F54" s="77">
        <v>0</v>
      </c>
      <c r="G54" s="77">
        <v>0</v>
      </c>
      <c r="H54" s="82">
        <v>0</v>
      </c>
      <c r="I54" s="327">
        <v>0</v>
      </c>
      <c r="J54" s="77">
        <v>0</v>
      </c>
      <c r="K54" s="82">
        <v>0</v>
      </c>
      <c r="L54" s="1066" t="s">
        <v>66</v>
      </c>
      <c r="M54" s="1066"/>
      <c r="N54" s="1066"/>
      <c r="O54" s="77">
        <v>0</v>
      </c>
      <c r="P54" s="77">
        <v>0</v>
      </c>
      <c r="Q54" s="82">
        <v>0</v>
      </c>
      <c r="R54" s="1066" t="s">
        <v>66</v>
      </c>
      <c r="S54" s="1066"/>
      <c r="T54" s="1066"/>
      <c r="U54" s="320" t="e">
        <v>#REF!</v>
      </c>
    </row>
    <row r="55" spans="1:21" ht="24.75" x14ac:dyDescent="0.25">
      <c r="A55" s="367" t="s">
        <v>60</v>
      </c>
      <c r="B55" s="368">
        <v>9187</v>
      </c>
      <c r="C55" s="369">
        <v>9187</v>
      </c>
      <c r="D55" s="369" t="e">
        <v>#REF!</v>
      </c>
      <c r="E55" s="369">
        <v>0</v>
      </c>
      <c r="F55" s="370">
        <v>9187</v>
      </c>
      <c r="G55" s="371">
        <v>9187</v>
      </c>
      <c r="H55" s="372">
        <v>1</v>
      </c>
      <c r="I55" s="371">
        <v>0</v>
      </c>
      <c r="J55" s="371">
        <v>9187</v>
      </c>
      <c r="K55" s="373">
        <v>1</v>
      </c>
      <c r="L55" s="1062" t="s">
        <v>66</v>
      </c>
      <c r="M55" s="1062"/>
      <c r="N55" s="1062"/>
      <c r="O55" s="371">
        <v>0</v>
      </c>
      <c r="P55" s="370">
        <v>9187</v>
      </c>
      <c r="Q55" s="373">
        <v>1</v>
      </c>
      <c r="R55" s="1062" t="s">
        <v>66</v>
      </c>
      <c r="S55" s="1062"/>
      <c r="T55" s="1062"/>
      <c r="U55" s="410" t="e">
        <v>#REF!</v>
      </c>
    </row>
    <row r="56" spans="1:21" ht="17.25" x14ac:dyDescent="0.35">
      <c r="A56" s="76" t="s">
        <v>549</v>
      </c>
      <c r="B56" s="76"/>
      <c r="C56" s="76"/>
      <c r="D56" s="76"/>
      <c r="E56" s="76"/>
      <c r="F56" s="76"/>
      <c r="G56" s="76"/>
      <c r="H56" s="237"/>
      <c r="I56" s="237"/>
      <c r="J56" s="76"/>
      <c r="K56" s="76"/>
      <c r="L56" s="76"/>
      <c r="M56" s="76"/>
      <c r="N56" s="76"/>
      <c r="O56" s="76"/>
      <c r="P56" s="76"/>
      <c r="Q56" s="76"/>
      <c r="R56" s="76"/>
      <c r="S56" s="76"/>
      <c r="T56" s="76"/>
      <c r="U56" s="76"/>
    </row>
    <row r="57" spans="1:21" ht="24.75" customHeight="1" x14ac:dyDescent="0.35">
      <c r="A57" s="76"/>
      <c r="B57" s="76"/>
      <c r="C57" s="76"/>
      <c r="D57" s="76"/>
      <c r="E57" s="76"/>
      <c r="F57" s="76"/>
      <c r="G57" s="76"/>
      <c r="H57" s="237"/>
      <c r="I57" s="237"/>
      <c r="J57" s="246"/>
      <c r="K57" s="76"/>
      <c r="L57" s="76"/>
      <c r="M57" s="76"/>
      <c r="N57" s="76"/>
      <c r="O57" s="76"/>
      <c r="P57" s="76"/>
      <c r="Q57" s="76"/>
      <c r="R57" s="76"/>
      <c r="S57" s="76"/>
      <c r="T57" s="76"/>
      <c r="U57" s="76"/>
    </row>
    <row r="58" spans="1:21" ht="64.5" customHeight="1" x14ac:dyDescent="0.25">
      <c r="A58" s="54"/>
      <c r="B58" s="55"/>
      <c r="C58" s="55"/>
      <c r="D58" s="55"/>
      <c r="E58" s="55"/>
      <c r="F58" s="55"/>
      <c r="G58" s="55"/>
      <c r="H58" s="240"/>
      <c r="I58" s="240"/>
      <c r="J58" s="55"/>
      <c r="K58" s="58"/>
      <c r="L58" s="59"/>
      <c r="M58" s="56"/>
      <c r="N58" s="56"/>
      <c r="O58" s="55"/>
      <c r="P58" s="623"/>
      <c r="Q58" s="60"/>
      <c r="R58" s="56"/>
      <c r="S58" s="56"/>
      <c r="T58" s="56"/>
      <c r="U58" s="60"/>
    </row>
    <row r="59" spans="1:21" ht="64.5" customHeight="1" x14ac:dyDescent="0.25">
      <c r="A59" s="57"/>
      <c r="B59" s="61"/>
      <c r="C59" s="61"/>
      <c r="D59" s="61"/>
      <c r="E59" s="61"/>
      <c r="F59" s="45"/>
      <c r="G59" s="45"/>
      <c r="H59" s="352"/>
      <c r="I59" s="61"/>
      <c r="J59" s="61"/>
      <c r="K59" s="62"/>
      <c r="L59" s="96"/>
      <c r="M59" s="96"/>
      <c r="N59" s="96"/>
      <c r="O59" s="61"/>
      <c r="P59" s="61"/>
      <c r="Q59" s="60"/>
      <c r="R59" s="96"/>
      <c r="S59" s="96"/>
      <c r="T59" s="96"/>
      <c r="U59" s="60"/>
    </row>
    <row r="60" spans="1:21" ht="64.5" customHeight="1" x14ac:dyDescent="0.3">
      <c r="B60" s="47"/>
      <c r="G60" s="140"/>
      <c r="L60" s="46"/>
    </row>
    <row r="61" spans="1:21" ht="64.5" customHeight="1" x14ac:dyDescent="0.3">
      <c r="B61" s="48"/>
      <c r="C61" s="48"/>
      <c r="F61" s="48"/>
    </row>
    <row r="62" spans="1:21" ht="64.5" customHeight="1" x14ac:dyDescent="0.25"/>
    <row r="65" spans="1:21" ht="17.25" x14ac:dyDescent="0.35">
      <c r="A65" s="97"/>
      <c r="B65" s="97"/>
      <c r="C65" s="97"/>
      <c r="D65" s="97"/>
      <c r="E65" s="97"/>
      <c r="F65" s="97"/>
      <c r="G65" s="97"/>
      <c r="H65" s="238"/>
      <c r="I65" s="238"/>
      <c r="J65" s="97"/>
      <c r="K65" s="97"/>
      <c r="L65" s="97"/>
      <c r="M65" s="97"/>
      <c r="N65" s="97"/>
      <c r="O65" s="97"/>
      <c r="P65" s="97"/>
      <c r="Q65" s="97"/>
      <c r="R65" s="63"/>
      <c r="S65" s="64"/>
      <c r="T65" s="64"/>
      <c r="U65" s="97"/>
    </row>
    <row r="66" spans="1:21" ht="24.75" x14ac:dyDescent="0.3">
      <c r="A66" s="65"/>
      <c r="B66" s="64"/>
      <c r="C66" s="64"/>
      <c r="D66" s="65"/>
      <c r="E66" s="65"/>
      <c r="F66" s="66"/>
      <c r="G66" s="66"/>
      <c r="H66" s="239"/>
      <c r="I66" s="239"/>
      <c r="J66" s="66"/>
      <c r="K66" s="67"/>
      <c r="L66" s="67"/>
      <c r="M66" s="67"/>
      <c r="N66" s="67"/>
      <c r="O66" s="67"/>
      <c r="P66" s="67"/>
      <c r="Q66" s="68"/>
      <c r="R66" s="63"/>
      <c r="S66" s="64"/>
      <c r="T66" s="64"/>
      <c r="U66" s="68"/>
    </row>
    <row r="67" spans="1:21" ht="24.75" x14ac:dyDescent="0.3">
      <c r="A67" s="65"/>
      <c r="B67" s="64"/>
      <c r="C67" s="64"/>
      <c r="D67" s="65"/>
      <c r="E67" s="65"/>
      <c r="F67" s="69"/>
      <c r="G67" s="69"/>
      <c r="H67" s="240"/>
      <c r="I67" s="240"/>
      <c r="J67" s="69"/>
      <c r="K67" s="70"/>
      <c r="L67" s="70"/>
      <c r="M67" s="70"/>
      <c r="N67" s="70"/>
      <c r="O67" s="70"/>
      <c r="P67" s="70"/>
      <c r="Q67" s="58"/>
      <c r="R67" s="63"/>
      <c r="S67" s="64"/>
      <c r="T67" s="64"/>
      <c r="U67" s="58"/>
    </row>
    <row r="68" spans="1:21" ht="24.75" x14ac:dyDescent="0.3">
      <c r="A68" s="65"/>
      <c r="B68" s="64"/>
      <c r="C68" s="64"/>
      <c r="D68" s="65"/>
      <c r="E68" s="65"/>
      <c r="F68" s="71"/>
      <c r="G68" s="71"/>
      <c r="H68" s="242"/>
      <c r="I68" s="242"/>
      <c r="J68" s="71"/>
      <c r="K68" s="72"/>
      <c r="L68" s="72"/>
      <c r="M68" s="72"/>
      <c r="N68" s="72"/>
      <c r="O68" s="72"/>
      <c r="P68" s="72"/>
      <c r="Q68" s="60"/>
      <c r="R68" s="63"/>
      <c r="S68" s="64"/>
      <c r="T68" s="64"/>
      <c r="U68" s="60"/>
    </row>
    <row r="69" spans="1:21" ht="24.75" x14ac:dyDescent="0.3">
      <c r="A69" s="65"/>
      <c r="B69" s="64"/>
      <c r="C69" s="64"/>
      <c r="D69" s="65"/>
      <c r="E69" s="65"/>
      <c r="F69" s="66"/>
      <c r="G69" s="66"/>
      <c r="H69" s="239"/>
      <c r="I69" s="239"/>
      <c r="J69" s="66"/>
      <c r="K69" s="67"/>
      <c r="L69" s="67"/>
      <c r="M69" s="67"/>
      <c r="N69" s="67"/>
      <c r="O69" s="67"/>
      <c r="P69" s="67"/>
      <c r="Q69" s="68"/>
      <c r="R69" s="63"/>
      <c r="S69" s="64"/>
      <c r="T69" s="64"/>
      <c r="U69" s="68"/>
    </row>
    <row r="70" spans="1:21" ht="24.75" x14ac:dyDescent="0.3">
      <c r="A70" s="65"/>
      <c r="B70" s="64"/>
      <c r="C70" s="64"/>
      <c r="D70" s="65"/>
      <c r="E70" s="65"/>
      <c r="F70" s="69"/>
      <c r="G70" s="69"/>
      <c r="H70" s="240"/>
      <c r="I70" s="240"/>
      <c r="J70" s="69"/>
      <c r="K70" s="70"/>
      <c r="L70" s="70"/>
      <c r="M70" s="70"/>
      <c r="N70" s="70"/>
      <c r="O70" s="70"/>
      <c r="P70" s="70"/>
      <c r="Q70" s="58"/>
      <c r="R70" s="63"/>
      <c r="S70" s="64"/>
      <c r="T70" s="64"/>
      <c r="U70" s="58"/>
    </row>
    <row r="71" spans="1:21" ht="24.75" x14ac:dyDescent="0.3">
      <c r="A71" s="65"/>
      <c r="B71" s="64"/>
      <c r="C71" s="64"/>
      <c r="D71" s="65"/>
      <c r="E71" s="65"/>
      <c r="F71" s="69"/>
      <c r="G71" s="69"/>
      <c r="H71" s="240"/>
      <c r="I71" s="240"/>
      <c r="J71" s="69"/>
      <c r="K71" s="70"/>
      <c r="L71" s="70"/>
      <c r="M71" s="70"/>
      <c r="N71" s="70"/>
      <c r="O71" s="70"/>
      <c r="P71" s="70"/>
      <c r="Q71" s="58"/>
      <c r="R71" s="63"/>
      <c r="S71" s="64"/>
      <c r="T71" s="64"/>
      <c r="U71" s="58"/>
    </row>
    <row r="72" spans="1:21" ht="24.75" x14ac:dyDescent="0.3">
      <c r="A72" s="65"/>
      <c r="B72" s="64"/>
      <c r="C72" s="64"/>
      <c r="D72" s="65"/>
      <c r="E72" s="65"/>
      <c r="F72" s="69"/>
      <c r="G72" s="69"/>
      <c r="H72" s="240"/>
      <c r="I72" s="240"/>
      <c r="J72" s="69"/>
      <c r="K72" s="70"/>
      <c r="L72" s="70"/>
      <c r="M72" s="70"/>
      <c r="N72" s="70"/>
      <c r="O72" s="70"/>
      <c r="P72" s="70"/>
      <c r="Q72" s="58"/>
      <c r="R72" s="63"/>
      <c r="S72" s="64"/>
      <c r="T72" s="64"/>
      <c r="U72" s="58"/>
    </row>
    <row r="73" spans="1:21" ht="24.75" x14ac:dyDescent="0.3">
      <c r="A73" s="65"/>
      <c r="B73" s="64"/>
      <c r="C73" s="64"/>
      <c r="D73" s="65"/>
      <c r="E73" s="65"/>
      <c r="F73" s="69"/>
      <c r="G73" s="69"/>
      <c r="H73" s="240"/>
      <c r="I73" s="240"/>
      <c r="J73" s="69"/>
      <c r="K73" s="70"/>
      <c r="L73" s="70"/>
      <c r="M73" s="70"/>
      <c r="N73" s="70"/>
      <c r="O73" s="70"/>
      <c r="P73" s="70"/>
      <c r="Q73" s="58"/>
      <c r="R73" s="63"/>
      <c r="S73" s="64"/>
      <c r="T73" s="64"/>
      <c r="U73" s="58"/>
    </row>
    <row r="74" spans="1:21" ht="24.75" x14ac:dyDescent="0.3">
      <c r="A74" s="65"/>
      <c r="B74" s="64"/>
      <c r="C74" s="64"/>
      <c r="D74" s="65"/>
      <c r="E74" s="65"/>
      <c r="F74" s="69"/>
      <c r="G74" s="69"/>
      <c r="H74" s="240"/>
      <c r="I74" s="240"/>
      <c r="J74" s="69"/>
      <c r="K74" s="70"/>
      <c r="L74" s="70"/>
      <c r="M74" s="70"/>
      <c r="N74" s="70"/>
      <c r="O74" s="70"/>
      <c r="P74" s="70"/>
      <c r="Q74" s="58"/>
      <c r="R74" s="63"/>
      <c r="S74" s="64"/>
      <c r="T74" s="64"/>
      <c r="U74" s="58"/>
    </row>
    <row r="75" spans="1:21" ht="24.75" x14ac:dyDescent="0.3">
      <c r="A75" s="65"/>
      <c r="B75" s="64"/>
      <c r="C75" s="64"/>
      <c r="D75" s="65"/>
      <c r="E75" s="65"/>
      <c r="F75" s="71"/>
      <c r="G75" s="71"/>
      <c r="H75" s="242"/>
      <c r="I75" s="242"/>
      <c r="J75" s="71"/>
      <c r="K75" s="72"/>
      <c r="L75" s="72"/>
      <c r="M75" s="72"/>
      <c r="N75" s="72"/>
      <c r="O75" s="72"/>
      <c r="P75" s="72"/>
      <c r="Q75" s="60"/>
      <c r="R75" s="63"/>
      <c r="S75" s="64"/>
      <c r="T75" s="64"/>
      <c r="U75" s="60"/>
    </row>
    <row r="76" spans="1:21" ht="24.75" x14ac:dyDescent="0.3">
      <c r="A76" s="65"/>
      <c r="B76" s="64"/>
      <c r="C76" s="64"/>
      <c r="D76" s="65"/>
      <c r="E76" s="65"/>
      <c r="F76" s="69"/>
      <c r="G76" s="69"/>
      <c r="H76" s="240"/>
      <c r="I76" s="240"/>
      <c r="J76" s="69"/>
      <c r="K76" s="70"/>
      <c r="L76" s="70"/>
      <c r="M76" s="70"/>
      <c r="N76" s="70"/>
      <c r="O76" s="70"/>
      <c r="P76" s="70"/>
      <c r="Q76" s="58"/>
      <c r="R76" s="63"/>
      <c r="S76" s="64"/>
      <c r="T76" s="64"/>
      <c r="U76" s="58"/>
    </row>
    <row r="77" spans="1:21" ht="24.75" x14ac:dyDescent="0.3">
      <c r="A77" s="65"/>
      <c r="B77" s="64"/>
      <c r="C77" s="64"/>
      <c r="D77" s="65"/>
      <c r="E77" s="65"/>
      <c r="F77" s="69"/>
      <c r="G77" s="69"/>
      <c r="H77" s="240"/>
      <c r="I77" s="240"/>
      <c r="J77" s="69"/>
      <c r="K77" s="70"/>
      <c r="L77" s="70"/>
      <c r="M77" s="70"/>
      <c r="N77" s="70"/>
      <c r="O77" s="70"/>
      <c r="P77" s="70"/>
      <c r="Q77" s="58"/>
      <c r="R77" s="63"/>
      <c r="S77" s="64"/>
      <c r="T77" s="64"/>
      <c r="U77" s="58"/>
    </row>
    <row r="78" spans="1:21" ht="24.75" x14ac:dyDescent="0.3">
      <c r="A78" s="65"/>
      <c r="B78" s="64"/>
      <c r="C78" s="64"/>
      <c r="D78" s="65"/>
      <c r="E78" s="65"/>
      <c r="F78" s="66"/>
      <c r="G78" s="66"/>
      <c r="H78" s="239"/>
      <c r="I78" s="239"/>
      <c r="J78" s="66"/>
      <c r="K78" s="67"/>
      <c r="L78" s="67"/>
      <c r="M78" s="67"/>
      <c r="N78" s="67"/>
      <c r="O78" s="67"/>
      <c r="P78" s="67"/>
      <c r="Q78" s="68"/>
      <c r="R78" s="63"/>
      <c r="S78" s="64"/>
      <c r="T78" s="64"/>
      <c r="U78" s="68"/>
    </row>
    <row r="79" spans="1:21" ht="24.75" x14ac:dyDescent="0.3">
      <c r="A79" s="65"/>
      <c r="B79" s="64"/>
      <c r="C79" s="64"/>
      <c r="D79" s="65"/>
      <c r="E79" s="65"/>
      <c r="F79" s="69"/>
      <c r="G79" s="69"/>
      <c r="H79" s="240"/>
      <c r="I79" s="240"/>
      <c r="J79" s="69"/>
      <c r="K79" s="70"/>
      <c r="L79" s="70"/>
      <c r="M79" s="70"/>
      <c r="N79" s="70"/>
      <c r="O79" s="70"/>
      <c r="P79" s="70"/>
      <c r="Q79" s="58"/>
      <c r="R79" s="63"/>
      <c r="S79" s="64"/>
      <c r="T79" s="64"/>
      <c r="U79" s="58"/>
    </row>
  </sheetData>
  <mergeCells count="38">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 ref="S43:T43"/>
    <mergeCell ref="M23:N23"/>
    <mergeCell ref="M33:N33"/>
    <mergeCell ref="S23:T23"/>
    <mergeCell ref="S33:T33"/>
    <mergeCell ref="A40:Q40"/>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s>
  <conditionalFormatting sqref="N8:N19">
    <cfRule type="cellIs" dxfId="33" priority="37" operator="greaterThan">
      <formula>0.99</formula>
    </cfRule>
    <cfRule type="cellIs" dxfId="32" priority="38" operator="lessThan">
      <formula>0.7</formula>
    </cfRule>
    <cfRule type="cellIs" dxfId="31" priority="39" operator="between">
      <formula>0.7</formula>
      <formula>0.99</formula>
    </cfRule>
  </conditionalFormatting>
  <conditionalFormatting sqref="N24:N29">
    <cfRule type="cellIs" dxfId="30" priority="79" operator="greaterThan">
      <formula>0.99</formula>
    </cfRule>
    <cfRule type="cellIs" dxfId="29" priority="80" operator="lessThan">
      <formula>0.7</formula>
    </cfRule>
    <cfRule type="cellIs" dxfId="28" priority="81" operator="between">
      <formula>0.7</formula>
      <formula>0.99</formula>
    </cfRule>
  </conditionalFormatting>
  <conditionalFormatting sqref="N34:N37">
    <cfRule type="cellIs" dxfId="27" priority="19" operator="greaterThan">
      <formula>0.99</formula>
    </cfRule>
    <cfRule type="cellIs" dxfId="26" priority="20" operator="lessThan">
      <formula>0.7</formula>
    </cfRule>
    <cfRule type="cellIs" dxfId="25" priority="21" operator="between">
      <formula>0.7</formula>
      <formula>0.99</formula>
    </cfRule>
  </conditionalFormatting>
  <conditionalFormatting sqref="N39">
    <cfRule type="cellIs" dxfId="24" priority="10" operator="greaterThan">
      <formula>0.99</formula>
    </cfRule>
    <cfRule type="cellIs" dxfId="23" priority="11" operator="lessThan">
      <formula>0.7</formula>
    </cfRule>
    <cfRule type="cellIs" dxfId="22" priority="12" operator="between">
      <formula>0.7</formula>
      <formula>0.99</formula>
    </cfRule>
  </conditionalFormatting>
  <conditionalFormatting sqref="T8:T11 T13:T15">
    <cfRule type="cellIs" dxfId="21" priority="28" stopIfTrue="1" operator="greaterThan">
      <formula>0.99</formula>
    </cfRule>
    <cfRule type="cellIs" dxfId="20" priority="29" stopIfTrue="1" operator="lessThan">
      <formula>0.7</formula>
    </cfRule>
    <cfRule type="cellIs" dxfId="19" priority="30" stopIfTrue="1" operator="between">
      <formula>0.7</formula>
      <formula>0.99</formula>
    </cfRule>
  </conditionalFormatting>
  <conditionalFormatting sqref="T12">
    <cfRule type="cellIs" dxfId="18" priority="4" operator="greaterThan">
      <formula>0.99</formula>
    </cfRule>
    <cfRule type="cellIs" dxfId="17" priority="5" operator="lessThan">
      <formula>0.7</formula>
    </cfRule>
    <cfRule type="cellIs" dxfId="16" priority="6" operator="between">
      <formula>0.7</formula>
      <formula>0.99</formula>
    </cfRule>
  </conditionalFormatting>
  <conditionalFormatting sqref="T16:T19">
    <cfRule type="cellIs" dxfId="15" priority="40" operator="greaterThan">
      <formula>0.99</formula>
    </cfRule>
    <cfRule type="cellIs" dxfId="14" priority="41" operator="lessThan">
      <formula>0.7</formula>
    </cfRule>
    <cfRule type="cellIs" dxfId="13" priority="42" operator="between">
      <formula>0.7</formula>
      <formula>0.99</formula>
    </cfRule>
  </conditionalFormatting>
  <conditionalFormatting sqref="T24:T29">
    <cfRule type="cellIs" dxfId="12" priority="1" operator="greaterThan">
      <formula>0.99</formula>
    </cfRule>
    <cfRule type="cellIs" dxfId="11" priority="2" operator="lessThan">
      <formula>0.7</formula>
    </cfRule>
    <cfRule type="cellIs" dxfId="10" priority="3" operator="between">
      <formula>0.7</formula>
      <formula>0.99</formula>
    </cfRule>
  </conditionalFormatting>
  <conditionalFormatting sqref="T34:T37">
    <cfRule type="cellIs" dxfId="9" priority="103" operator="greaterThan">
      <formula>0.99</formula>
    </cfRule>
    <cfRule type="cellIs" dxfId="8" priority="104" operator="lessThan">
      <formula>0.7</formula>
    </cfRule>
    <cfRule type="cellIs" dxfId="7" priority="105" operator="between">
      <formula>0.7</formula>
      <formula>0.99</formula>
    </cfRule>
  </conditionalFormatting>
  <conditionalFormatting sqref="T39">
    <cfRule type="cellIs" dxfId="6" priority="13" operator="greaterThan">
      <formula>0.99</formula>
    </cfRule>
    <cfRule type="cellIs" dxfId="5" priority="14" operator="lessThan">
      <formula>0.7</formula>
    </cfRule>
    <cfRule type="cellIs" dxfId="4" priority="15"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zoomScale="80" zoomScaleNormal="80" workbookViewId="0">
      <selection activeCell="I8" sqref="I8"/>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8"/>
      <c r="B3" s="98"/>
      <c r="C3" s="98"/>
      <c r="D3" s="98"/>
      <c r="E3" s="98"/>
      <c r="F3" s="98"/>
      <c r="G3" s="98"/>
      <c r="H3" s="98"/>
      <c r="I3" s="98"/>
      <c r="J3" s="98"/>
      <c r="K3" s="98"/>
      <c r="L3" s="98"/>
    </row>
    <row r="4" spans="1:12" ht="42" customHeight="1" thickBot="1" x14ac:dyDescent="0.3">
      <c r="A4" s="933" t="s">
        <v>70</v>
      </c>
      <c r="B4" s="934"/>
      <c r="C4" s="934"/>
      <c r="D4" s="934"/>
      <c r="E4" s="934"/>
      <c r="F4" s="934"/>
      <c r="G4" s="934"/>
      <c r="H4" s="934"/>
      <c r="I4" s="934"/>
      <c r="J4" s="934"/>
      <c r="K4" s="934"/>
      <c r="L4" s="934"/>
    </row>
    <row r="5" spans="1:12" ht="24.75" customHeight="1" thickBot="1" x14ac:dyDescent="0.3">
      <c r="A5" s="938" t="s">
        <v>59</v>
      </c>
      <c r="B5" s="938"/>
      <c r="C5" s="73"/>
      <c r="D5" s="73"/>
      <c r="E5" s="73"/>
      <c r="F5" s="73"/>
      <c r="G5" s="73"/>
      <c r="H5" s="73"/>
      <c r="I5" s="73"/>
      <c r="J5" s="73"/>
      <c r="K5" s="73"/>
      <c r="L5" s="73"/>
    </row>
    <row r="6" spans="1:12" ht="48" customHeight="1" thickBot="1" x14ac:dyDescent="0.3">
      <c r="A6" s="573" t="s">
        <v>71</v>
      </c>
      <c r="B6" s="574" t="s">
        <v>19</v>
      </c>
      <c r="C6" s="574" t="s">
        <v>92</v>
      </c>
      <c r="D6" s="574" t="s">
        <v>41</v>
      </c>
      <c r="E6" s="574" t="s">
        <v>24</v>
      </c>
      <c r="F6" s="574" t="s">
        <v>362</v>
      </c>
      <c r="G6" s="574" t="s">
        <v>172</v>
      </c>
      <c r="H6" s="574" t="s">
        <v>72</v>
      </c>
      <c r="I6" s="574" t="s">
        <v>73</v>
      </c>
      <c r="J6" s="574" t="s">
        <v>74</v>
      </c>
      <c r="K6" s="574" t="s">
        <v>26</v>
      </c>
      <c r="L6" s="575" t="s">
        <v>44</v>
      </c>
    </row>
    <row r="7" spans="1:12" ht="87" customHeight="1" x14ac:dyDescent="0.25">
      <c r="A7" s="334" t="s">
        <v>75</v>
      </c>
      <c r="B7" s="935" t="s">
        <v>70</v>
      </c>
      <c r="C7" s="337">
        <v>21196.122001</v>
      </c>
      <c r="D7" s="337">
        <v>10615.530199999999</v>
      </c>
      <c r="E7" s="337">
        <v>4489.3992010000002</v>
      </c>
      <c r="F7" s="349">
        <v>0.42290861750833703</v>
      </c>
      <c r="G7" s="341">
        <v>6126.1309989999991</v>
      </c>
      <c r="H7" s="337">
        <v>4070.9097419999998</v>
      </c>
      <c r="I7" s="335">
        <v>0.38348623811554888</v>
      </c>
      <c r="J7" s="337">
        <v>6544.6204579999994</v>
      </c>
      <c r="K7" s="337">
        <v>1254.2305080000001</v>
      </c>
      <c r="L7" s="336">
        <v>0.118150528929775</v>
      </c>
    </row>
    <row r="8" spans="1:12" ht="107.25" customHeight="1" x14ac:dyDescent="0.25">
      <c r="A8" s="329" t="s">
        <v>76</v>
      </c>
      <c r="B8" s="936"/>
      <c r="C8" s="338">
        <v>10615.530199999999</v>
      </c>
      <c r="D8" s="338">
        <v>10615.530199999999</v>
      </c>
      <c r="E8" s="339">
        <v>365.53019999999998</v>
      </c>
      <c r="F8" s="350">
        <v>3.4433532109399492E-2</v>
      </c>
      <c r="G8" s="342">
        <v>10250</v>
      </c>
      <c r="H8" s="338">
        <v>63</v>
      </c>
      <c r="I8" s="121">
        <v>5.9347012172788136E-3</v>
      </c>
      <c r="J8" s="338">
        <v>10552.530199999999</v>
      </c>
      <c r="K8" s="338">
        <v>27.9</v>
      </c>
      <c r="L8" s="330">
        <v>2.6282248247949027E-3</v>
      </c>
    </row>
    <row r="9" spans="1:12" ht="48" customHeight="1" x14ac:dyDescent="0.25">
      <c r="A9" s="329" t="s">
        <v>85</v>
      </c>
      <c r="B9" s="936"/>
      <c r="C9" s="338">
        <v>13028.1507</v>
      </c>
      <c r="D9" s="338">
        <v>13028.1507</v>
      </c>
      <c r="E9" s="338">
        <v>0</v>
      </c>
      <c r="F9" s="350">
        <v>0</v>
      </c>
      <c r="G9" s="342">
        <v>13028.1507</v>
      </c>
      <c r="H9" s="338">
        <v>0</v>
      </c>
      <c r="I9" s="121">
        <v>0</v>
      </c>
      <c r="J9" s="338">
        <v>13028.1507</v>
      </c>
      <c r="K9" s="338">
        <v>0</v>
      </c>
      <c r="L9" s="330">
        <v>0</v>
      </c>
    </row>
    <row r="10" spans="1:12" ht="45" customHeight="1" thickBot="1" x14ac:dyDescent="0.3">
      <c r="A10" s="331" t="s">
        <v>77</v>
      </c>
      <c r="B10" s="937"/>
      <c r="C10" s="340">
        <v>13993.198899999999</v>
      </c>
      <c r="D10" s="340">
        <v>13993.198899999999</v>
      </c>
      <c r="E10" s="340">
        <v>13993.198899290001</v>
      </c>
      <c r="F10" s="351">
        <v>0.99999999994926114</v>
      </c>
      <c r="G10" s="343">
        <v>7.0999885792843997E-7</v>
      </c>
      <c r="H10" s="340">
        <v>6120.61942619</v>
      </c>
      <c r="I10" s="332">
        <v>0.43739958746602253</v>
      </c>
      <c r="J10" s="340">
        <v>7872.5794738099994</v>
      </c>
      <c r="K10" s="340">
        <v>2028.2940436700001</v>
      </c>
      <c r="L10" s="333">
        <v>0.14494856095199218</v>
      </c>
    </row>
    <row r="11" spans="1:12" ht="31.5" customHeight="1" thickBot="1" x14ac:dyDescent="0.3">
      <c r="A11" s="566" t="s">
        <v>60</v>
      </c>
      <c r="B11" s="567"/>
      <c r="C11" s="568">
        <v>58833.001800999991</v>
      </c>
      <c r="D11" s="568">
        <v>48252.41</v>
      </c>
      <c r="E11" s="568">
        <v>18848.128300290002</v>
      </c>
      <c r="F11" s="569">
        <v>0.39061527290118775</v>
      </c>
      <c r="G11" s="570">
        <v>29404.281699710002</v>
      </c>
      <c r="H11" s="568">
        <v>10254.52916819</v>
      </c>
      <c r="I11" s="571">
        <v>0.21251848701836859</v>
      </c>
      <c r="J11" s="568">
        <v>37997.880831810005</v>
      </c>
      <c r="K11" s="568">
        <v>3310.4245516700003</v>
      </c>
      <c r="L11" s="572">
        <v>6.8606408502083105E-2</v>
      </c>
    </row>
    <row r="12" spans="1:12" x14ac:dyDescent="0.25">
      <c r="A12" t="s">
        <v>549</v>
      </c>
    </row>
    <row r="13" spans="1:12" x14ac:dyDescent="0.25">
      <c r="H13" s="1"/>
    </row>
    <row r="15" spans="1:12" x14ac:dyDescent="0.25">
      <c r="H15" s="1"/>
      <c r="J15" s="140"/>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088"/>
      <c r="D1" s="1089"/>
      <c r="E1" s="1089"/>
      <c r="F1" s="1090"/>
      <c r="G1" s="22"/>
      <c r="H1" s="23"/>
      <c r="I1" s="24"/>
      <c r="J1" s="24"/>
      <c r="K1" s="25"/>
      <c r="L1" s="26"/>
      <c r="M1" s="26"/>
      <c r="N1" s="26"/>
      <c r="O1" s="99"/>
      <c r="P1" s="1094" t="s">
        <v>240</v>
      </c>
      <c r="Q1" s="1095"/>
      <c r="R1" s="1096"/>
      <c r="U1" s="100"/>
    </row>
    <row r="2" spans="3:21" s="19" customFormat="1" ht="19.5" customHeight="1" x14ac:dyDescent="0.2">
      <c r="C2" s="1091"/>
      <c r="D2" s="1092"/>
      <c r="E2" s="1092"/>
      <c r="F2" s="1093"/>
      <c r="H2" s="1097" t="s">
        <v>241</v>
      </c>
      <c r="I2" s="1098"/>
      <c r="J2" s="1098"/>
      <c r="K2" s="1098"/>
      <c r="L2" s="1098"/>
      <c r="M2" s="1098"/>
      <c r="N2" s="1098"/>
      <c r="O2" s="1099"/>
      <c r="P2" s="1100" t="s">
        <v>242</v>
      </c>
      <c r="Q2" s="1101"/>
      <c r="R2" s="1102"/>
      <c r="U2" s="100"/>
    </row>
    <row r="3" spans="3:21" s="19" customFormat="1" ht="24" customHeight="1" x14ac:dyDescent="0.2">
      <c r="C3" s="1091"/>
      <c r="D3" s="1092"/>
      <c r="E3" s="1092"/>
      <c r="F3" s="1093"/>
      <c r="H3" s="1097" t="s">
        <v>243</v>
      </c>
      <c r="I3" s="1098"/>
      <c r="J3" s="1098"/>
      <c r="K3" s="1098"/>
      <c r="L3" s="1098"/>
      <c r="M3" s="1098"/>
      <c r="N3" s="1098"/>
      <c r="O3" s="1099"/>
      <c r="P3" s="1100"/>
      <c r="Q3" s="1101"/>
      <c r="R3" s="1102"/>
      <c r="U3" s="100"/>
    </row>
    <row r="4" spans="3:21" s="19" customFormat="1" ht="15" customHeight="1" x14ac:dyDescent="0.2">
      <c r="C4" s="1091"/>
      <c r="D4" s="1092"/>
      <c r="E4" s="1092"/>
      <c r="F4" s="1093"/>
      <c r="H4" s="1097" t="s">
        <v>244</v>
      </c>
      <c r="I4" s="1098"/>
      <c r="J4" s="1098"/>
      <c r="K4" s="1098"/>
      <c r="L4" s="1098"/>
      <c r="M4" s="1098"/>
      <c r="N4" s="1098"/>
      <c r="O4" s="1099"/>
      <c r="P4" s="1100" t="s">
        <v>245</v>
      </c>
      <c r="Q4" s="1101"/>
      <c r="R4" s="1102"/>
      <c r="U4" s="100"/>
    </row>
    <row r="5" spans="3:21" s="19" customFormat="1" ht="15" customHeight="1" x14ac:dyDescent="0.2">
      <c r="C5" s="1091"/>
      <c r="D5" s="1092"/>
      <c r="E5" s="1092"/>
      <c r="F5" s="1093"/>
      <c r="H5" s="1097" t="s">
        <v>246</v>
      </c>
      <c r="I5" s="1098"/>
      <c r="J5" s="1098"/>
      <c r="K5" s="1098"/>
      <c r="L5" s="1098"/>
      <c r="M5" s="1098"/>
      <c r="N5" s="1098"/>
      <c r="O5" s="1099"/>
      <c r="P5" s="1100"/>
      <c r="Q5" s="1101"/>
      <c r="R5" s="1102"/>
      <c r="U5" s="100"/>
    </row>
    <row r="6" spans="3:21" s="19" customFormat="1" ht="15" customHeight="1" x14ac:dyDescent="0.2">
      <c r="C6" s="1091"/>
      <c r="D6" s="1092"/>
      <c r="E6" s="1092"/>
      <c r="F6" s="1093"/>
      <c r="H6" s="1097" t="s">
        <v>247</v>
      </c>
      <c r="I6" s="1098"/>
      <c r="J6" s="1098"/>
      <c r="K6" s="1098"/>
      <c r="L6" s="1098"/>
      <c r="M6" s="1098"/>
      <c r="N6" s="1098"/>
      <c r="O6" s="1099"/>
      <c r="P6" s="1100"/>
      <c r="Q6" s="1101"/>
      <c r="R6" s="1102"/>
      <c r="U6" s="100"/>
    </row>
    <row r="7" spans="3:21" s="19" customFormat="1" ht="16.5" customHeight="1" thickBot="1" x14ac:dyDescent="0.25">
      <c r="C7" s="1091"/>
      <c r="D7" s="1092"/>
      <c r="E7" s="1092"/>
      <c r="F7" s="1093"/>
      <c r="H7" s="43">
        <v>1000000</v>
      </c>
      <c r="I7" s="27"/>
      <c r="J7" s="27"/>
      <c r="K7" s="28"/>
      <c r="L7" s="27"/>
      <c r="M7" s="27"/>
      <c r="N7" s="27"/>
      <c r="O7" s="29">
        <v>1000000</v>
      </c>
      <c r="P7" s="1103"/>
      <c r="Q7" s="1104"/>
      <c r="R7" s="1105"/>
      <c r="U7" s="100"/>
    </row>
    <row r="8" spans="3:21" s="19" customFormat="1" ht="16.5" customHeight="1" thickBot="1" x14ac:dyDescent="0.25">
      <c r="C8" s="1106" t="s">
        <v>248</v>
      </c>
      <c r="D8" s="1107"/>
      <c r="E8" s="1107"/>
      <c r="F8" s="1108"/>
      <c r="G8" s="22"/>
      <c r="H8" s="1109" t="s">
        <v>412</v>
      </c>
      <c r="I8" s="1110"/>
      <c r="J8" s="1110"/>
      <c r="K8" s="1110"/>
      <c r="L8" s="1110"/>
      <c r="M8" s="1110"/>
      <c r="N8" s="1110"/>
      <c r="O8" s="1110"/>
      <c r="P8" s="1110"/>
      <c r="Q8" s="1110"/>
      <c r="R8" s="1111"/>
      <c r="U8" s="100"/>
    </row>
    <row r="9" spans="3:21" s="19" customFormat="1" ht="26.25" customHeight="1" thickBot="1" x14ac:dyDescent="0.25">
      <c r="C9" s="1112" t="s">
        <v>249</v>
      </c>
      <c r="D9" s="1113"/>
      <c r="E9" s="1113"/>
      <c r="F9" s="1113"/>
      <c r="G9" s="1113"/>
      <c r="H9" s="1113"/>
      <c r="I9" s="1113"/>
      <c r="J9" s="1113"/>
      <c r="K9" s="1113"/>
      <c r="L9" s="1113"/>
      <c r="M9" s="1113"/>
      <c r="N9" s="1113"/>
      <c r="O9" s="1113"/>
      <c r="P9" s="1113"/>
      <c r="Q9" s="1113"/>
      <c r="R9" s="1114"/>
      <c r="U9" s="100"/>
    </row>
    <row r="10" spans="3:21" s="19" customFormat="1" ht="48" customHeight="1" thickBot="1" x14ac:dyDescent="0.25">
      <c r="C10" s="213" t="s">
        <v>19</v>
      </c>
      <c r="D10" s="214" t="s">
        <v>279</v>
      </c>
      <c r="E10" s="356" t="s">
        <v>20</v>
      </c>
      <c r="F10" s="215" t="s">
        <v>94</v>
      </c>
      <c r="G10" s="215" t="s">
        <v>250</v>
      </c>
      <c r="H10" s="215" t="s">
        <v>24</v>
      </c>
      <c r="I10" s="215" t="s">
        <v>251</v>
      </c>
      <c r="J10" s="215" t="s">
        <v>22</v>
      </c>
      <c r="K10" s="215" t="s">
        <v>252</v>
      </c>
      <c r="L10" s="216" t="s">
        <v>25</v>
      </c>
      <c r="M10" s="216" t="s">
        <v>253</v>
      </c>
      <c r="N10" s="216" t="s">
        <v>254</v>
      </c>
      <c r="O10" s="217" t="s">
        <v>255</v>
      </c>
      <c r="P10" s="217" t="s">
        <v>256</v>
      </c>
      <c r="Q10" s="217" t="s">
        <v>257</v>
      </c>
      <c r="R10" s="218" t="s">
        <v>258</v>
      </c>
      <c r="U10" s="100"/>
    </row>
    <row r="11" spans="3:21" s="19" customFormat="1" ht="36" customHeight="1" x14ac:dyDescent="0.2">
      <c r="C11" s="142" t="s">
        <v>46</v>
      </c>
      <c r="D11" s="533"/>
      <c r="E11" s="533"/>
      <c r="F11" s="534"/>
      <c r="G11" s="535"/>
      <c r="H11" s="534"/>
      <c r="I11" s="534"/>
      <c r="J11" s="534"/>
      <c r="K11" s="534"/>
      <c r="L11" s="534"/>
      <c r="M11" s="536"/>
      <c r="N11" s="537"/>
      <c r="O11" s="538"/>
      <c r="P11" s="539"/>
      <c r="Q11" s="539"/>
      <c r="R11" s="538"/>
      <c r="S11" s="19">
        <v>1000000</v>
      </c>
      <c r="U11" s="100"/>
    </row>
    <row r="12" spans="3:21" s="19" customFormat="1" ht="45.75" customHeight="1" x14ac:dyDescent="0.2">
      <c r="C12" s="1118" t="s">
        <v>167</v>
      </c>
      <c r="D12" s="532" t="s">
        <v>264</v>
      </c>
      <c r="E12" s="401">
        <v>0</v>
      </c>
      <c r="F12" s="401">
        <v>0</v>
      </c>
      <c r="G12" s="401">
        <v>0</v>
      </c>
      <c r="H12" s="401">
        <v>0</v>
      </c>
      <c r="I12" s="303"/>
      <c r="J12" s="303"/>
      <c r="K12" s="43">
        <f>+F12-H12</f>
        <v>0</v>
      </c>
      <c r="L12" s="593">
        <v>0</v>
      </c>
      <c r="M12" s="304"/>
      <c r="N12" s="304"/>
      <c r="O12" s="305">
        <f>+IF(ISERROR(L12/F12),0,L12/F12)</f>
        <v>0</v>
      </c>
      <c r="P12" s="191">
        <f>+F12-L12</f>
        <v>0</v>
      </c>
      <c r="Q12" s="191">
        <v>0</v>
      </c>
      <c r="R12" s="310">
        <f>+IF(ISERROR(Q12/F12),0,Q12/F12)</f>
        <v>0</v>
      </c>
      <c r="U12" s="100"/>
    </row>
    <row r="13" spans="3:21" s="19" customFormat="1" ht="45.75" customHeight="1" x14ac:dyDescent="0.2">
      <c r="C13" s="1119"/>
      <c r="D13" s="532" t="s">
        <v>280</v>
      </c>
      <c r="E13" s="401">
        <v>0</v>
      </c>
      <c r="F13" s="401">
        <v>0</v>
      </c>
      <c r="G13" s="401">
        <v>0</v>
      </c>
      <c r="H13" s="401">
        <v>0</v>
      </c>
      <c r="I13" s="303"/>
      <c r="J13" s="303"/>
      <c r="K13" s="43">
        <f>+F13-H13</f>
        <v>0</v>
      </c>
      <c r="L13" s="593">
        <v>0</v>
      </c>
      <c r="M13" s="304"/>
      <c r="N13" s="304"/>
      <c r="O13" s="305">
        <f>+IF(ISERROR(L13/F13),0,L13/F13)</f>
        <v>0</v>
      </c>
      <c r="P13" s="191">
        <f>+F13-L13</f>
        <v>0</v>
      </c>
      <c r="Q13" s="191">
        <v>0</v>
      </c>
      <c r="R13" s="310">
        <f>+IF(ISERROR(Q13/F13),0,Q13/F13)</f>
        <v>0</v>
      </c>
      <c r="U13" s="100"/>
    </row>
    <row r="14" spans="3:21" s="19" customFormat="1" ht="45.75" customHeight="1" x14ac:dyDescent="0.2">
      <c r="C14" s="1120"/>
      <c r="D14" s="532" t="s">
        <v>178</v>
      </c>
      <c r="E14" s="303">
        <v>0</v>
      </c>
      <c r="F14" s="401">
        <v>0</v>
      </c>
      <c r="G14" s="401">
        <v>0</v>
      </c>
      <c r="H14" s="401">
        <v>0</v>
      </c>
      <c r="I14" s="303"/>
      <c r="J14" s="303"/>
      <c r="K14" s="43">
        <f>+F14-H14</f>
        <v>0</v>
      </c>
      <c r="L14" s="593">
        <v>0</v>
      </c>
      <c r="M14" s="304"/>
      <c r="N14" s="304"/>
      <c r="O14" s="305">
        <f>+IF(ISERROR(L14/F14),0,L14/F14)</f>
        <v>0</v>
      </c>
      <c r="P14" s="191">
        <v>0</v>
      </c>
      <c r="Q14" s="191">
        <v>0</v>
      </c>
      <c r="R14" s="310">
        <f>+IF(ISERROR(Q14/F14),0,Q14/F14)</f>
        <v>0</v>
      </c>
      <c r="U14" s="100"/>
    </row>
    <row r="15" spans="3:21" s="19" customFormat="1" ht="38.25" customHeight="1" x14ac:dyDescent="0.2">
      <c r="C15" s="101" t="s">
        <v>67</v>
      </c>
      <c r="D15" s="531"/>
      <c r="E15" s="307">
        <v>0</v>
      </c>
      <c r="F15" s="307">
        <v>0</v>
      </c>
      <c r="G15" s="306">
        <v>0</v>
      </c>
      <c r="H15" s="307"/>
      <c r="I15" s="307"/>
      <c r="J15" s="307"/>
      <c r="K15" s="43">
        <f>+F15-H15</f>
        <v>0</v>
      </c>
      <c r="L15" s="593">
        <v>0</v>
      </c>
      <c r="M15" s="308"/>
      <c r="N15" s="309"/>
      <c r="O15" s="310"/>
      <c r="P15" s="303"/>
      <c r="Q15" s="303">
        <v>0</v>
      </c>
      <c r="R15" s="310"/>
      <c r="U15" s="100"/>
    </row>
    <row r="16" spans="3:21" s="19" customFormat="1" ht="54" customHeight="1" thickBot="1" x14ac:dyDescent="0.25">
      <c r="C16" s="44" t="s">
        <v>259</v>
      </c>
      <c r="D16" s="525"/>
      <c r="E16" s="526">
        <v>0</v>
      </c>
      <c r="F16" s="526">
        <f>+F12+F13+F14</f>
        <v>0</v>
      </c>
      <c r="G16" s="526">
        <f>+G12+G13+G14</f>
        <v>0</v>
      </c>
      <c r="H16" s="526">
        <f>+H12+H13+H14</f>
        <v>0</v>
      </c>
      <c r="I16" s="526"/>
      <c r="J16" s="526"/>
      <c r="K16" s="43">
        <f>+F16-H16</f>
        <v>0</v>
      </c>
      <c r="L16" s="594">
        <f>SUM(L12:L15)</f>
        <v>0</v>
      </c>
      <c r="M16" s="527"/>
      <c r="N16" s="527"/>
      <c r="O16" s="528">
        <f>+IF(ISERROR(L16/F16),0,L16/F16)</f>
        <v>0</v>
      </c>
      <c r="P16" s="529" t="s">
        <v>503</v>
      </c>
      <c r="Q16" s="529">
        <v>0</v>
      </c>
      <c r="R16" s="530">
        <v>0</v>
      </c>
      <c r="U16" s="100"/>
    </row>
    <row r="17" spans="3:25" s="19" customFormat="1" ht="5.25" hidden="1" customHeight="1" x14ac:dyDescent="0.2">
      <c r="C17" s="195" t="s">
        <v>259</v>
      </c>
      <c r="D17" s="196"/>
      <c r="E17" s="196"/>
      <c r="F17" s="197">
        <v>0</v>
      </c>
      <c r="G17" s="197">
        <v>248847.70388248999</v>
      </c>
      <c r="H17" s="198">
        <v>0</v>
      </c>
      <c r="I17" s="199">
        <v>0</v>
      </c>
      <c r="J17" s="199" t="e">
        <f>SUMIF([3]base!$G$5:$AD$76,"C",[3]base!$V$5:$V$76)</f>
        <v>#VALUE!</v>
      </c>
      <c r="K17" s="198">
        <f>(+F17-(I17+H17))/1000000</f>
        <v>0</v>
      </c>
      <c r="L17" s="199">
        <f>+L12+L13</f>
        <v>0</v>
      </c>
      <c r="M17" s="200">
        <f>+L17-Q17</f>
        <v>0</v>
      </c>
      <c r="N17" s="201" t="e">
        <f>+M17/(F17-I17)</f>
        <v>#DIV/0!</v>
      </c>
      <c r="O17" s="202">
        <v>0</v>
      </c>
      <c r="P17" s="203">
        <v>0</v>
      </c>
      <c r="Q17" s="204">
        <f>+Q12</f>
        <v>0</v>
      </c>
      <c r="R17" s="205">
        <v>0</v>
      </c>
      <c r="U17" s="100"/>
    </row>
    <row r="18" spans="3:25" s="7" customFormat="1" ht="41.25" customHeight="1" thickBot="1" x14ac:dyDescent="0.25">
      <c r="C18" s="1116" t="s">
        <v>69</v>
      </c>
      <c r="D18" s="1117"/>
      <c r="E18" s="206">
        <f>+E16</f>
        <v>0</v>
      </c>
      <c r="F18" s="206">
        <f>+F16</f>
        <v>0</v>
      </c>
      <c r="G18" s="206">
        <f>+G12+G13+G14</f>
        <v>0</v>
      </c>
      <c r="H18" s="206">
        <f>+H16</f>
        <v>0</v>
      </c>
      <c r="I18" s="206">
        <f>+I12+I13+I14</f>
        <v>0</v>
      </c>
      <c r="J18" s="206">
        <f>+J12+J13+J14</f>
        <v>0</v>
      </c>
      <c r="K18" s="206">
        <f>+K12+K13+K14</f>
        <v>0</v>
      </c>
      <c r="L18" s="206">
        <f>+L12+L13+L14</f>
        <v>0</v>
      </c>
      <c r="M18" s="207">
        <f>+L18-Q18</f>
        <v>0</v>
      </c>
      <c r="N18" s="243" t="e">
        <f>+M18/(F18-I18)</f>
        <v>#DIV/0!</v>
      </c>
      <c r="O18" s="208">
        <f>+IF(ISERROR(L18/F18),0,L18/F18)</f>
        <v>0</v>
      </c>
      <c r="P18" s="209">
        <f>+P12+P13+P14</f>
        <v>0</v>
      </c>
      <c r="Q18" s="210">
        <f>+Q12+Q13+Q14</f>
        <v>0</v>
      </c>
      <c r="R18" s="211">
        <f>+IF(ISERROR(Q18/F18),0,Q18/F18)</f>
        <v>0</v>
      </c>
      <c r="T18" s="19"/>
      <c r="U18" s="102"/>
    </row>
    <row r="19" spans="3:25" s="7" customFormat="1" ht="23.25" customHeight="1" x14ac:dyDescent="0.2">
      <c r="C19" s="30"/>
      <c r="D19" s="276">
        <v>1000000</v>
      </c>
      <c r="E19" s="276"/>
      <c r="F19" s="212"/>
      <c r="G19" s="31"/>
      <c r="H19" s="103"/>
      <c r="I19" s="103"/>
      <c r="J19" s="31"/>
      <c r="K19" s="31"/>
      <c r="L19" s="103"/>
      <c r="M19" s="103"/>
      <c r="N19" s="104"/>
      <c r="O19" s="32"/>
      <c r="P19" s="105"/>
      <c r="Q19" s="106"/>
      <c r="R19" s="33"/>
      <c r="T19" s="19"/>
      <c r="U19" s="102"/>
    </row>
    <row r="20" spans="3:25" s="7" customFormat="1" ht="23.25" customHeight="1" x14ac:dyDescent="0.25">
      <c r="C20" s="1115"/>
      <c r="D20" s="1115"/>
      <c r="E20" s="1115"/>
      <c r="F20" s="1115"/>
      <c r="G20" s="1115"/>
      <c r="H20" s="1115"/>
      <c r="I20" s="1115"/>
      <c r="J20" s="1115"/>
      <c r="K20" s="1115"/>
      <c r="L20" s="1115"/>
      <c r="M20" s="1115"/>
      <c r="N20" s="1115"/>
      <c r="O20" s="1115"/>
      <c r="P20" s="1115"/>
      <c r="Q20" s="1115"/>
      <c r="R20" s="33"/>
      <c r="T20" s="19"/>
      <c r="U20" s="107"/>
      <c r="V20" s="108"/>
    </row>
    <row r="21" spans="3:25" s="7" customFormat="1" ht="49.5" customHeight="1" x14ac:dyDescent="0.25">
      <c r="C21" s="1087"/>
      <c r="D21" s="1087"/>
      <c r="E21" s="1087"/>
      <c r="F21" s="1087"/>
      <c r="G21" s="1087"/>
      <c r="H21" s="1087"/>
      <c r="I21" s="1087"/>
      <c r="J21" s="1087"/>
      <c r="K21" s="1087"/>
      <c r="L21" s="1087"/>
      <c r="M21" s="1087"/>
      <c r="N21" s="1087"/>
      <c r="O21" s="1087"/>
      <c r="P21" s="1087"/>
      <c r="Q21" s="1087"/>
      <c r="R21" s="1087"/>
      <c r="T21" s="19"/>
      <c r="U21" s="107"/>
      <c r="V21" s="108"/>
    </row>
    <row r="22" spans="3:25" s="7" customFormat="1" ht="54.75" customHeight="1" x14ac:dyDescent="0.25">
      <c r="C22" s="1115"/>
      <c r="D22" s="1115"/>
      <c r="E22" s="1115"/>
      <c r="F22" s="1115"/>
      <c r="G22" s="1115"/>
      <c r="H22" s="1115"/>
      <c r="I22" s="1115"/>
      <c r="J22" s="1115"/>
      <c r="K22" s="1115"/>
      <c r="L22" s="1115"/>
      <c r="M22" s="1115"/>
      <c r="N22" s="1115"/>
      <c r="O22" s="1115"/>
      <c r="P22" s="1115"/>
      <c r="Q22" s="1115"/>
      <c r="R22" s="33"/>
      <c r="T22" s="19"/>
      <c r="U22" s="107"/>
      <c r="V22" s="108"/>
    </row>
    <row r="23" spans="3:25" s="7" customFormat="1" ht="31.5" customHeight="1" x14ac:dyDescent="0.25">
      <c r="C23" s="1115"/>
      <c r="D23" s="1115"/>
      <c r="E23" s="1115"/>
      <c r="F23" s="1115"/>
      <c r="G23" s="1115"/>
      <c r="H23" s="1115"/>
      <c r="I23" s="1115"/>
      <c r="J23" s="1115"/>
      <c r="K23" s="1115"/>
      <c r="L23" s="1115"/>
      <c r="M23" s="1115"/>
      <c r="N23" s="1115"/>
      <c r="O23" s="1115"/>
      <c r="P23" s="1115"/>
      <c r="Q23" s="1115"/>
      <c r="R23" s="1115"/>
      <c r="T23" s="19"/>
      <c r="U23" s="107"/>
      <c r="V23" s="108"/>
    </row>
    <row r="24" spans="3:25" s="7" customFormat="1" ht="38.25" hidden="1" customHeight="1" x14ac:dyDescent="0.25">
      <c r="T24" s="19"/>
      <c r="U24" s="107"/>
      <c r="V24" s="108"/>
    </row>
    <row r="25" spans="3:25" s="7" customFormat="1" ht="31.5" hidden="1" customHeight="1" thickBot="1" x14ac:dyDescent="0.3">
      <c r="C25" s="7" t="s">
        <v>260</v>
      </c>
      <c r="K25" s="34"/>
      <c r="M25" s="42"/>
      <c r="N25" s="42"/>
      <c r="O25" s="42"/>
      <c r="P25" s="42"/>
      <c r="Q25" s="42"/>
      <c r="R25" s="42"/>
      <c r="T25" s="19"/>
      <c r="U25" s="107"/>
      <c r="V25" s="108"/>
    </row>
    <row r="26" spans="3:25" s="7" customFormat="1" ht="31.5" hidden="1" customHeight="1" x14ac:dyDescent="0.2">
      <c r="C26" s="1125" t="s">
        <v>261</v>
      </c>
      <c r="D26" s="1126"/>
      <c r="E26" s="1126"/>
      <c r="F26" s="1127"/>
      <c r="G26" s="13"/>
      <c r="H26" s="1128" t="s">
        <v>262</v>
      </c>
      <c r="I26" s="1129"/>
      <c r="J26" s="1129"/>
      <c r="K26" s="1130"/>
      <c r="L26" s="1130"/>
      <c r="M26" s="1130"/>
      <c r="N26" s="1130"/>
      <c r="O26" s="1130"/>
      <c r="P26" s="1131"/>
      <c r="Q26" s="14" t="s">
        <v>263</v>
      </c>
      <c r="R26" s="42"/>
      <c r="U26" s="102"/>
    </row>
    <row r="27" spans="3:25" s="7" customFormat="1" ht="15.75" hidden="1" x14ac:dyDescent="0.25">
      <c r="C27" s="1132" t="s">
        <v>264</v>
      </c>
      <c r="D27" s="1133"/>
      <c r="E27" s="1133"/>
      <c r="F27" s="1134"/>
      <c r="G27" s="15"/>
      <c r="H27" s="1138" t="s">
        <v>265</v>
      </c>
      <c r="I27" s="1139"/>
      <c r="J27" s="1139"/>
      <c r="K27" s="1140"/>
      <c r="L27" s="1140"/>
      <c r="M27" s="1140"/>
      <c r="N27" s="1140"/>
      <c r="O27" s="1140"/>
      <c r="P27" s="1141"/>
      <c r="Q27" s="109">
        <v>1000000000</v>
      </c>
      <c r="R27" s="42"/>
      <c r="T27" s="110"/>
      <c r="U27" s="107"/>
      <c r="V27" s="108"/>
      <c r="Y27" s="35"/>
    </row>
    <row r="28" spans="3:25" s="7" customFormat="1" ht="15.75" hidden="1" x14ac:dyDescent="0.25">
      <c r="C28" s="1135"/>
      <c r="D28" s="1136"/>
      <c r="E28" s="1136"/>
      <c r="F28" s="1137"/>
      <c r="G28" s="16"/>
      <c r="H28" s="1142" t="s">
        <v>147</v>
      </c>
      <c r="I28" s="1143"/>
      <c r="J28" s="1143"/>
      <c r="K28" s="1144"/>
      <c r="L28" s="1144"/>
      <c r="M28" s="1144"/>
      <c r="N28" s="1144"/>
      <c r="O28" s="1144"/>
      <c r="P28" s="1145"/>
      <c r="Q28" s="111">
        <v>3605000000</v>
      </c>
      <c r="R28" s="42"/>
      <c r="T28" s="110"/>
      <c r="U28" s="107"/>
      <c r="V28" s="108"/>
      <c r="Y28" s="35"/>
    </row>
    <row r="29" spans="3:25" s="7" customFormat="1" ht="15.75" hidden="1" x14ac:dyDescent="0.25">
      <c r="C29" s="1135"/>
      <c r="D29" s="1136"/>
      <c r="E29" s="1136"/>
      <c r="F29" s="1137"/>
      <c r="G29" s="16"/>
      <c r="H29" s="1121" t="s">
        <v>266</v>
      </c>
      <c r="I29" s="1122"/>
      <c r="J29" s="1122"/>
      <c r="K29" s="1123"/>
      <c r="L29" s="1123"/>
      <c r="M29" s="1123"/>
      <c r="N29" s="1123"/>
      <c r="O29" s="1123"/>
      <c r="P29" s="1124"/>
      <c r="Q29" s="112">
        <v>300000000</v>
      </c>
      <c r="R29" s="42"/>
      <c r="T29" s="110"/>
      <c r="U29" s="107"/>
      <c r="V29" s="108"/>
      <c r="Y29" s="35"/>
    </row>
    <row r="30" spans="3:25" s="7" customFormat="1" ht="15.75" hidden="1" x14ac:dyDescent="0.25">
      <c r="C30" s="1135" t="s">
        <v>267</v>
      </c>
      <c r="D30" s="1136"/>
      <c r="E30" s="1136"/>
      <c r="F30" s="1137"/>
      <c r="G30" s="17"/>
      <c r="H30" s="1121" t="s">
        <v>160</v>
      </c>
      <c r="I30" s="1122"/>
      <c r="J30" s="1122"/>
      <c r="K30" s="1123"/>
      <c r="L30" s="1123"/>
      <c r="M30" s="1123"/>
      <c r="N30" s="1123"/>
      <c r="O30" s="1123"/>
      <c r="P30" s="1124"/>
      <c r="Q30" s="111">
        <v>200000000</v>
      </c>
      <c r="R30" s="42"/>
      <c r="T30" s="110"/>
      <c r="U30" s="107"/>
      <c r="V30" s="108"/>
      <c r="Y30" s="35"/>
    </row>
    <row r="31" spans="3:25" s="7" customFormat="1" hidden="1" x14ac:dyDescent="0.25">
      <c r="C31" s="1135" t="s">
        <v>268</v>
      </c>
      <c r="D31" s="1136"/>
      <c r="E31" s="1136"/>
      <c r="F31" s="1137"/>
      <c r="G31" s="16"/>
      <c r="H31" s="1121" t="s">
        <v>269</v>
      </c>
      <c r="I31" s="1122"/>
      <c r="J31" s="1122"/>
      <c r="K31" s="1123"/>
      <c r="L31" s="1123"/>
      <c r="M31" s="1123"/>
      <c r="N31" s="1123"/>
      <c r="O31" s="1123"/>
      <c r="P31" s="1124"/>
      <c r="Q31" s="112">
        <v>300000000</v>
      </c>
      <c r="T31" s="110"/>
      <c r="U31" s="107"/>
      <c r="V31" s="108"/>
      <c r="Y31" s="35"/>
    </row>
    <row r="32" spans="3:25" s="7" customFormat="1" hidden="1" x14ac:dyDescent="0.25">
      <c r="C32" s="1135"/>
      <c r="D32" s="1136"/>
      <c r="E32" s="1136"/>
      <c r="F32" s="1137"/>
      <c r="G32" s="16"/>
      <c r="H32" s="1121" t="s">
        <v>270</v>
      </c>
      <c r="I32" s="1122"/>
      <c r="J32" s="1122"/>
      <c r="K32" s="1123"/>
      <c r="L32" s="1123"/>
      <c r="M32" s="1123"/>
      <c r="N32" s="1123"/>
      <c r="O32" s="1123"/>
      <c r="P32" s="1124"/>
      <c r="Q32" s="112">
        <v>2200000000</v>
      </c>
      <c r="R32" s="19"/>
      <c r="T32" s="110"/>
      <c r="U32" s="107"/>
      <c r="V32" s="108"/>
      <c r="Y32" s="35"/>
    </row>
    <row r="33" spans="3:25" s="7" customFormat="1" hidden="1" x14ac:dyDescent="0.25">
      <c r="C33" s="1135" t="s">
        <v>271</v>
      </c>
      <c r="D33" s="1136"/>
      <c r="E33" s="1136"/>
      <c r="F33" s="1137"/>
      <c r="G33" s="16"/>
      <c r="H33" s="1121" t="s">
        <v>148</v>
      </c>
      <c r="I33" s="1122"/>
      <c r="J33" s="1122"/>
      <c r="K33" s="1123"/>
      <c r="L33" s="1123"/>
      <c r="M33" s="1123"/>
      <c r="N33" s="1123"/>
      <c r="O33" s="1123"/>
      <c r="P33" s="1124"/>
      <c r="Q33" s="112">
        <v>1160000000</v>
      </c>
      <c r="R33" s="19"/>
      <c r="T33" s="110"/>
      <c r="U33" s="107"/>
      <c r="V33" s="108"/>
      <c r="Y33" s="35"/>
    </row>
    <row r="34" spans="3:25" s="7" customFormat="1" hidden="1" x14ac:dyDescent="0.25">
      <c r="C34" s="1135"/>
      <c r="D34" s="1136"/>
      <c r="E34" s="1136"/>
      <c r="F34" s="1137"/>
      <c r="G34" s="16"/>
      <c r="H34" s="1121" t="s">
        <v>145</v>
      </c>
      <c r="I34" s="1122"/>
      <c r="J34" s="1122"/>
      <c r="K34" s="1123"/>
      <c r="L34" s="1123"/>
      <c r="M34" s="1123"/>
      <c r="N34" s="1123"/>
      <c r="O34" s="1123"/>
      <c r="P34" s="1124"/>
      <c r="Q34" s="112">
        <v>30461434</v>
      </c>
      <c r="R34" s="19"/>
      <c r="T34" s="110"/>
      <c r="U34" s="107"/>
      <c r="V34" s="108"/>
      <c r="Y34" s="35"/>
    </row>
    <row r="35" spans="3:25" s="7" customFormat="1" hidden="1" x14ac:dyDescent="0.25">
      <c r="C35" s="1153" t="s">
        <v>272</v>
      </c>
      <c r="D35" s="1153"/>
      <c r="E35" s="1153"/>
      <c r="F35" s="1154"/>
      <c r="G35" s="18"/>
      <c r="H35" s="1121" t="s">
        <v>154</v>
      </c>
      <c r="I35" s="1122"/>
      <c r="J35" s="1122"/>
      <c r="K35" s="1123"/>
      <c r="L35" s="1123"/>
      <c r="M35" s="1123"/>
      <c r="N35" s="1123"/>
      <c r="O35" s="1123"/>
      <c r="P35" s="1124"/>
      <c r="Q35" s="112">
        <v>1962993187</v>
      </c>
      <c r="R35" s="36"/>
      <c r="T35" s="110"/>
      <c r="U35" s="107"/>
      <c r="V35" s="108"/>
      <c r="Y35" s="35"/>
    </row>
    <row r="36" spans="3:25" s="7" customFormat="1" hidden="1" x14ac:dyDescent="0.25">
      <c r="C36" s="1155"/>
      <c r="D36" s="1155"/>
      <c r="E36" s="1155"/>
      <c r="F36" s="1156"/>
      <c r="G36" s="18"/>
      <c r="H36" s="1121" t="s">
        <v>156</v>
      </c>
      <c r="I36" s="1122"/>
      <c r="J36" s="1122"/>
      <c r="K36" s="1123"/>
      <c r="L36" s="1123"/>
      <c r="M36" s="1123"/>
      <c r="N36" s="1123"/>
      <c r="O36" s="1123"/>
      <c r="P36" s="1124"/>
      <c r="Q36" s="112">
        <v>300000000</v>
      </c>
      <c r="R36" s="36"/>
      <c r="T36" s="110"/>
      <c r="U36" s="107"/>
      <c r="V36" s="108"/>
      <c r="Y36" s="35"/>
    </row>
    <row r="37" spans="3:25" s="7" customFormat="1" ht="15.75" hidden="1" thickBot="1" x14ac:dyDescent="0.3">
      <c r="C37" s="1157"/>
      <c r="D37" s="1157"/>
      <c r="E37" s="1157"/>
      <c r="F37" s="1158"/>
      <c r="G37" s="37"/>
      <c r="H37" s="1159" t="s">
        <v>150</v>
      </c>
      <c r="I37" s="1160"/>
      <c r="J37" s="1160"/>
      <c r="K37" s="1161"/>
      <c r="L37" s="1161"/>
      <c r="M37" s="1161"/>
      <c r="N37" s="1161"/>
      <c r="O37" s="1161"/>
      <c r="P37" s="1162"/>
      <c r="Q37" s="112">
        <v>311484467</v>
      </c>
      <c r="R37" s="36"/>
      <c r="T37" s="110"/>
      <c r="U37" s="107"/>
      <c r="V37" s="108"/>
      <c r="Y37" s="35"/>
    </row>
    <row r="38" spans="3:25" s="7" customFormat="1" hidden="1" x14ac:dyDescent="0.25">
      <c r="C38" s="1152" t="s">
        <v>273</v>
      </c>
      <c r="D38" s="1152"/>
      <c r="E38" s="1152"/>
      <c r="F38" s="1152"/>
      <c r="G38" s="37"/>
      <c r="H38" s="1121" t="s">
        <v>149</v>
      </c>
      <c r="I38" s="1122"/>
      <c r="J38" s="1122"/>
      <c r="K38" s="1123"/>
      <c r="L38" s="1123"/>
      <c r="M38" s="1123"/>
      <c r="N38" s="1123"/>
      <c r="O38" s="1123"/>
      <c r="P38" s="1124"/>
      <c r="Q38" s="112">
        <v>31685384000</v>
      </c>
      <c r="R38" s="36"/>
      <c r="T38" s="110"/>
      <c r="U38" s="107"/>
      <c r="V38" s="108"/>
      <c r="Y38" s="35"/>
    </row>
    <row r="39" spans="3:25" s="7" customFormat="1" ht="27" hidden="1" customHeight="1" x14ac:dyDescent="0.25">
      <c r="C39" s="1132" t="s">
        <v>274</v>
      </c>
      <c r="D39" s="1133"/>
      <c r="E39" s="1133"/>
      <c r="F39" s="1134"/>
      <c r="G39" s="17"/>
      <c r="H39" s="1121" t="s">
        <v>152</v>
      </c>
      <c r="I39" s="1122"/>
      <c r="J39" s="1122"/>
      <c r="K39" s="1123"/>
      <c r="L39" s="1123"/>
      <c r="M39" s="1123"/>
      <c r="N39" s="1123"/>
      <c r="O39" s="1123"/>
      <c r="P39" s="1124"/>
      <c r="Q39" s="112">
        <v>5004999999</v>
      </c>
      <c r="R39" s="19"/>
      <c r="T39" s="110"/>
      <c r="U39" s="107"/>
      <c r="V39" s="108"/>
      <c r="Y39" s="35"/>
    </row>
    <row r="40" spans="3:25" s="7" customFormat="1" hidden="1" x14ac:dyDescent="0.25">
      <c r="C40" s="1135" t="s">
        <v>178</v>
      </c>
      <c r="D40" s="1136"/>
      <c r="E40" s="1136"/>
      <c r="F40" s="1137"/>
      <c r="G40" s="17"/>
      <c r="H40" s="1121" t="s">
        <v>166</v>
      </c>
      <c r="I40" s="1122"/>
      <c r="J40" s="1122"/>
      <c r="K40" s="1123"/>
      <c r="L40" s="1123"/>
      <c r="M40" s="1123"/>
      <c r="N40" s="1123"/>
      <c r="O40" s="1123"/>
      <c r="P40" s="1124"/>
      <c r="Q40" s="112">
        <v>2120000000</v>
      </c>
      <c r="R40" s="19"/>
      <c r="T40" s="110"/>
      <c r="U40" s="110"/>
      <c r="V40" s="110"/>
      <c r="W40" s="110"/>
      <c r="Y40" s="35"/>
    </row>
    <row r="41" spans="3:25" s="7" customFormat="1" ht="12.75" hidden="1" customHeight="1" x14ac:dyDescent="0.25">
      <c r="C41" s="1150" t="s">
        <v>275</v>
      </c>
      <c r="D41" s="1151"/>
      <c r="E41" s="1151"/>
      <c r="F41" s="1152"/>
      <c r="G41" s="18"/>
      <c r="H41" s="1121" t="s">
        <v>162</v>
      </c>
      <c r="I41" s="1122"/>
      <c r="J41" s="1122"/>
      <c r="K41" s="1123"/>
      <c r="L41" s="1123"/>
      <c r="M41" s="1123"/>
      <c r="N41" s="1123"/>
      <c r="O41" s="1123"/>
      <c r="P41" s="1124"/>
      <c r="Q41" s="112">
        <v>4000000000</v>
      </c>
      <c r="R41" s="19"/>
      <c r="T41" s="110"/>
      <c r="U41" s="110"/>
      <c r="V41" s="110"/>
      <c r="W41" s="110"/>
      <c r="Y41" s="35"/>
    </row>
    <row r="42" spans="3:25" s="7" customFormat="1" ht="28.5" hidden="1" customHeight="1" thickBot="1" x14ac:dyDescent="0.3">
      <c r="C42" s="1150"/>
      <c r="D42" s="1151"/>
      <c r="E42" s="1151"/>
      <c r="F42" s="1152"/>
      <c r="G42" s="18"/>
      <c r="H42" s="1121" t="s">
        <v>164</v>
      </c>
      <c r="I42" s="1122"/>
      <c r="J42" s="1122"/>
      <c r="K42" s="1123"/>
      <c r="L42" s="1123"/>
      <c r="M42" s="1123"/>
      <c r="N42" s="1123"/>
      <c r="O42" s="1123"/>
      <c r="P42" s="1124"/>
      <c r="Q42" s="112">
        <v>3000000000</v>
      </c>
      <c r="R42" s="19"/>
      <c r="T42" s="110"/>
      <c r="U42" s="110"/>
      <c r="V42" s="110"/>
      <c r="W42" s="110"/>
      <c r="Y42" s="35"/>
    </row>
    <row r="43" spans="3:25" s="7" customFormat="1" ht="31.5" hidden="1" customHeight="1" x14ac:dyDescent="0.25">
      <c r="C43" s="1146" t="s">
        <v>60</v>
      </c>
      <c r="D43" s="1147"/>
      <c r="E43" s="1147"/>
      <c r="F43" s="1148"/>
      <c r="G43" s="1148"/>
      <c r="H43" s="1149"/>
      <c r="I43" s="1149"/>
      <c r="J43" s="1149"/>
      <c r="K43" s="1149"/>
      <c r="L43" s="1149"/>
      <c r="M43" s="1149"/>
      <c r="N43" s="1149"/>
      <c r="O43" s="1149"/>
      <c r="P43" s="1149"/>
      <c r="Q43" s="38">
        <f>SUM(Q27:Q42)</f>
        <v>57180323087</v>
      </c>
      <c r="R43" s="95"/>
      <c r="T43" s="113"/>
      <c r="U43" s="114"/>
      <c r="V43" s="115"/>
    </row>
    <row r="44" spans="3:25" s="7" customFormat="1" ht="31.5" hidden="1" customHeight="1" x14ac:dyDescent="0.2">
      <c r="C44" s="42"/>
      <c r="D44" s="42"/>
      <c r="E44" s="42"/>
      <c r="F44" s="42"/>
      <c r="G44" s="42"/>
      <c r="H44" s="42"/>
      <c r="I44" s="42"/>
      <c r="J44" s="42"/>
      <c r="K44" s="42"/>
      <c r="L44" s="42"/>
      <c r="M44" s="42"/>
      <c r="N44" s="42"/>
      <c r="O44" s="42"/>
      <c r="P44" s="42"/>
      <c r="Q44" s="42"/>
      <c r="R44" s="42"/>
      <c r="U44" s="102"/>
    </row>
    <row r="45" spans="3:25" s="19" customFormat="1" ht="12.75" hidden="1" x14ac:dyDescent="0.2">
      <c r="R45" s="95"/>
      <c r="U45" s="116"/>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95"/>
      <c r="U46" s="116"/>
    </row>
    <row r="47" spans="3:25" s="19" customFormat="1" ht="12.75" hidden="1" x14ac:dyDescent="0.2">
      <c r="F47" s="117" t="e">
        <f>(#REF!+'[4]VICE REL. POLÍTICAS'!E10+'[4]DESPACHO DEL MINISTRO '!E10+'[4]SECRE. GENERAL'!E10)-F18</f>
        <v>#REF!</v>
      </c>
      <c r="G47" s="118"/>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19" t="e">
        <f>+('[4]SECRE. GENERAL'!L10+'[4]DESPACHO DEL MINISTRO '!L10+'[4]VICE REL. POLÍTICAS'!L10+#REF!)-#REF!</f>
        <v>#REF!</v>
      </c>
      <c r="Q47" s="36" t="e">
        <f>+(#REF!+'[4]VICE REL. POLÍTICAS'!M10+'[4]DESPACHO DEL MINISTRO '!M10+'[4]SECRE. GENERAL'!M10)-#REF!</f>
        <v>#REF!</v>
      </c>
      <c r="R47" s="35"/>
      <c r="U47" s="116"/>
    </row>
    <row r="48" spans="3:25" s="19" customFormat="1" ht="12.75" hidden="1" x14ac:dyDescent="0.2">
      <c r="F48" s="39"/>
      <c r="R48" s="95"/>
      <c r="U48" s="116"/>
    </row>
    <row r="49" spans="9:21" s="19" customFormat="1" ht="12.75" hidden="1" x14ac:dyDescent="0.2">
      <c r="R49" s="95"/>
      <c r="U49" s="116"/>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030F1C-56FA-4B25-AB2A-D40507FD9057}">
  <ds:schemaRefs>
    <ds:schemaRef ds:uri="http://schemas.microsoft.com/sharepoint/v3/contenttype/forms"/>
  </ds:schemaRefs>
</ds:datastoreItem>
</file>

<file path=customXml/itemProps2.xml><?xml version="1.0" encoding="utf-8"?>
<ds:datastoreItem xmlns:ds="http://schemas.openxmlformats.org/officeDocument/2006/customXml" ds:itemID="{61002F94-5BAD-4CB9-87B8-BF82D0A4D982}">
  <ds:schemaRefs>
    <ds:schemaRef ds:uri="8757c181-039b-4fd3-b5b4-f193ecef8269"/>
    <ds:schemaRef ds:uri="http://schemas.microsoft.com/office/2006/documentManagement/types"/>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 ds:uri="c5d639e7-08af-42bc-b232-172a9ace2326"/>
    <ds:schemaRef ds:uri="http://www.w3.org/XML/1998/namespace"/>
    <ds:schemaRef ds:uri="http://purl.org/dc/elements/1.1/"/>
  </ds:schemaRefs>
</ds:datastoreItem>
</file>

<file path=customXml/itemProps3.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SENTENCI 2025</vt:lpstr>
      <vt:lpstr>UNP</vt:lpstr>
      <vt:lpstr>DATOS SENT</vt:lpstr>
      <vt:lpstr>NASA KIWE</vt:lpstr>
      <vt:lpstr>CONSOLIDADO </vt:lpstr>
      <vt:lpstr>POR DIRECCIONES</vt:lpstr>
      <vt:lpstr>ALERTAS DIRECCIONES</vt:lpstr>
      <vt:lpstr>CUADRO SENTENCIA</vt:lpstr>
      <vt:lpstr>DATOS REGALIAS</vt:lpstr>
      <vt:lpstr>CONSOLIDADO SECTOR INTERIOR</vt:lpstr>
      <vt:lpstr>GLOSARIO</vt:lpstr>
      <vt:lpstr>GRAFICAS DE TENDENCIA </vt:lpstr>
      <vt:lpstr>Comparativo Sector</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2026-06-02T12:38:34Z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